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9001"/>
  <workbookPr showInkAnnotation="0"/>
  <mc:AlternateContent xmlns:mc="http://schemas.openxmlformats.org/markup-compatibility/2006">
    <mc:Choice Requires="x15">
      <x15ac:absPath xmlns:x15ac="http://schemas.microsoft.com/office/spreadsheetml/2010/11/ac" url="E:\NIKOLA\Rotech\FINALNI TROŠKOVNICI\FINAL\20180222\FINALNI TROSKOVNICI ZA NATJECAJ\"/>
    </mc:Choice>
  </mc:AlternateContent>
  <bookViews>
    <workbookView xWindow="8910" yWindow="0" windowWidth="33945" windowHeight="18195" tabRatio="886" xr2:uid="{00000000-000D-0000-FFFF-FFFF00000000}"/>
  </bookViews>
  <sheets>
    <sheet name="NASLOV" sheetId="33" r:id="rId1"/>
    <sheet name="SADRZAJ" sheetId="2" r:id="rId2"/>
    <sheet name="01_LICILACKI" sheetId="21" r:id="rId3"/>
    <sheet name="02_SANITAR" sheetId="57" r:id="rId4"/>
    <sheet name="03 KERAMIČARSKI" sheetId="62" r:id="rId5"/>
    <sheet name="04_TERRAZZO" sheetId="65" r:id="rId6"/>
    <sheet name="05_PARKETARSKI" sheetId="20" r:id="rId7"/>
    <sheet name="06_TEPISONI" sheetId="64" r:id="rId8"/>
    <sheet name="07_STAKLARSKI" sheetId="67" r:id="rId9"/>
    <sheet name="B_ZANATSKI REKAP" sheetId="23" r:id="rId10"/>
  </sheets>
  <externalReferences>
    <externalReference r:id="rId11"/>
  </externalReferences>
  <definedNames>
    <definedName name="_xlnm._FilterDatabase" localSheetId="3" hidden="1">'02_SANITAR'!$A$1:$H$366</definedName>
    <definedName name="_xlnm._FilterDatabase" localSheetId="4" hidden="1">'03 KERAMIČARSKI'!$A$1:$H$163</definedName>
    <definedName name="_xlnm._FilterDatabase" localSheetId="6" hidden="1">'05_PARKETARSKI'!$A$1:$H$54</definedName>
    <definedName name="b" localSheetId="3">#REF!</definedName>
    <definedName name="b" localSheetId="4">#REF!</definedName>
    <definedName name="b" localSheetId="5">#REF!</definedName>
    <definedName name="b" localSheetId="7">#REF!</definedName>
    <definedName name="b" localSheetId="8">#REF!</definedName>
    <definedName name="b">#REF!</definedName>
    <definedName name="BETONSKI_I_ARM.BETONSKI_RADOVI" localSheetId="4">#REF!</definedName>
    <definedName name="BETONSKI_I_ARM.BETONSKI_RADOVI" localSheetId="5">#REF!</definedName>
    <definedName name="BETONSKI_I_ARM.BETONSKI_RADOVI" localSheetId="7">#REF!</definedName>
    <definedName name="BETONSKI_I_ARM.BETONSKI_RADOVI" localSheetId="8">#REF!</definedName>
    <definedName name="BETONSKI_I_ARM.BETONSKI_RADOVI">#REF!</definedName>
    <definedName name="BRAVARIJA_SKLONIŠTA" localSheetId="4">#REF!</definedName>
    <definedName name="BRAVARIJA_SKLONIŠTA" localSheetId="5">#REF!</definedName>
    <definedName name="BRAVARIJA_SKLONIŠTA" localSheetId="7">#REF!</definedName>
    <definedName name="BRAVARIJA_SKLONIŠTA" localSheetId="8">#REF!</definedName>
    <definedName name="BRAVARIJA_SKLONIŠTA">#REF!</definedName>
    <definedName name="cijenik">[1]List1!$1:$1048576</definedName>
    <definedName name="CRNA_BRAVARIJA" localSheetId="3">#REF!</definedName>
    <definedName name="CRNA_BRAVARIJA" localSheetId="4">#REF!</definedName>
    <definedName name="CRNA_BRAVARIJA" localSheetId="5">#REF!</definedName>
    <definedName name="CRNA_BRAVARIJA" localSheetId="7">#REF!</definedName>
    <definedName name="CRNA_BRAVARIJA" localSheetId="8">#REF!</definedName>
    <definedName name="CRNA_BRAVARIJA">#REF!</definedName>
    <definedName name="č" localSheetId="4">#REF!</definedName>
    <definedName name="č" localSheetId="5">#REF!</definedName>
    <definedName name="č" localSheetId="7">#REF!</definedName>
    <definedName name="č" localSheetId="8">#REF!</definedName>
    <definedName name="č">#REF!</definedName>
    <definedName name="ČELIČNA_KONSTRUKCIJA" localSheetId="4">#REF!</definedName>
    <definedName name="ČELIČNA_KONSTRUKCIJA" localSheetId="5">#REF!</definedName>
    <definedName name="ČELIČNA_KONSTRUKCIJA" localSheetId="7">#REF!</definedName>
    <definedName name="ČELIČNA_KONSTRUKCIJA" localSheetId="8">#REF!</definedName>
    <definedName name="ČELIČNA_KONSTRUKCIJA">#REF!</definedName>
    <definedName name="DIMNJACI" localSheetId="4">#REF!</definedName>
    <definedName name="DIMNJACI" localSheetId="5">#REF!</definedName>
    <definedName name="DIMNJACI" localSheetId="7">#REF!</definedName>
    <definedName name="DIMNJACI" localSheetId="8">#REF!</definedName>
    <definedName name="DIMNJACI">#REF!</definedName>
    <definedName name="DIZALA" localSheetId="4">#REF!</definedName>
    <definedName name="DIZALA" localSheetId="5">#REF!</definedName>
    <definedName name="DIZALA" localSheetId="7">#REF!</definedName>
    <definedName name="DIZALA" localSheetId="8">#REF!</definedName>
    <definedName name="DIZALA">#REF!</definedName>
    <definedName name="E" localSheetId="4">#REF!</definedName>
    <definedName name="E" localSheetId="5">#REF!</definedName>
    <definedName name="E" localSheetId="7">#REF!</definedName>
    <definedName name="E" localSheetId="8">#REF!</definedName>
    <definedName name="E">#REF!</definedName>
    <definedName name="f" localSheetId="4">#REF!</definedName>
    <definedName name="f" localSheetId="5">#REF!</definedName>
    <definedName name="f" localSheetId="7">#REF!</definedName>
    <definedName name="f" localSheetId="8">#REF!</definedName>
    <definedName name="f">#REF!</definedName>
    <definedName name="FASADERSKI_RADOVI" localSheetId="4">#REF!</definedName>
    <definedName name="FASADERSKI_RADOVI" localSheetId="5">#REF!</definedName>
    <definedName name="FASADERSKI_RADOVI" localSheetId="7">#REF!</definedName>
    <definedName name="FASADERSKI_RADOVI" localSheetId="8">#REF!</definedName>
    <definedName name="FASADERSKI_RADOVI">#REF!</definedName>
    <definedName name="INOX_BRAVARIJA" localSheetId="4">#REF!</definedName>
    <definedName name="INOX_BRAVARIJA" localSheetId="5">#REF!</definedName>
    <definedName name="INOX_BRAVARIJA" localSheetId="7">#REF!</definedName>
    <definedName name="INOX_BRAVARIJA" localSheetId="8">#REF!</definedName>
    <definedName name="INOX_BRAVARIJA">#REF!</definedName>
    <definedName name="IZOLACIJE" localSheetId="4">#REF!</definedName>
    <definedName name="IZOLACIJE" localSheetId="5">#REF!</definedName>
    <definedName name="IZOLACIJE" localSheetId="7">#REF!</definedName>
    <definedName name="IZOLACIJE" localSheetId="8">#REF!</definedName>
    <definedName name="IZOLACIJE">#REF!</definedName>
    <definedName name="IZOLATERSKI_RADOVI" localSheetId="4">#REF!</definedName>
    <definedName name="IZOLATERSKI_RADOVI" localSheetId="5">#REF!</definedName>
    <definedName name="IZOLATERSKI_RADOVI" localSheetId="7">#REF!</definedName>
    <definedName name="IZOLATERSKI_RADOVI" localSheetId="8">#REF!</definedName>
    <definedName name="IZOLATERSKI_RADOVI">#REF!</definedName>
    <definedName name="KAMENARSKI_RADOVI" localSheetId="4">#REF!</definedName>
    <definedName name="KAMENARSKI_RADOVI" localSheetId="5">#REF!</definedName>
    <definedName name="KAMENARSKI_RADOVI" localSheetId="7">#REF!</definedName>
    <definedName name="KAMENARSKI_RADOVI" localSheetId="8">#REF!</definedName>
    <definedName name="KAMENARSKI_RADOVI">#REF!</definedName>
    <definedName name="KERAMIČARSKI_I_KAMENARSKI_RADOVI" localSheetId="4">#REF!</definedName>
    <definedName name="KERAMIČARSKI_I_KAMENARSKI_RADOVI" localSheetId="5">#REF!</definedName>
    <definedName name="KERAMIČARSKI_I_KAMENARSKI_RADOVI" localSheetId="7">#REF!</definedName>
    <definedName name="KERAMIČARSKI_I_KAMENARSKI_RADOVI" localSheetId="8">#REF!</definedName>
    <definedName name="KERAMIČARSKI_I_KAMENARSKI_RADOVI">#REF!</definedName>
    <definedName name="KERAMIČARSKI_RADOVI" localSheetId="4">#REF!</definedName>
    <definedName name="KERAMIČARSKI_RADOVI" localSheetId="5">#REF!</definedName>
    <definedName name="KERAMIČARSKI_RADOVI" localSheetId="7">#REF!</definedName>
    <definedName name="KERAMIČARSKI_RADOVI" localSheetId="8">#REF!</definedName>
    <definedName name="KERAMIČARSKI_RADOVI">#REF!</definedName>
    <definedName name="KROVOPOKRIVAČKI_RADOVI" localSheetId="4">#REF!</definedName>
    <definedName name="KROVOPOKRIVAČKI_RADOVI" localSheetId="5">#REF!</definedName>
    <definedName name="KROVOPOKRIVAČKI_RADOVI" localSheetId="7">#REF!</definedName>
    <definedName name="KROVOPOKRIVAČKI_RADOVI" localSheetId="8">#REF!</definedName>
    <definedName name="KROVOPOKRIVAČKI_RADOVI">#REF!</definedName>
    <definedName name="LIMARSKI_RADOVI" localSheetId="4">#REF!</definedName>
    <definedName name="LIMARSKI_RADOVI" localSheetId="5">#REF!</definedName>
    <definedName name="LIMARSKI_RADOVI" localSheetId="7">#REF!</definedName>
    <definedName name="LIMARSKI_RADOVI" localSheetId="8">#REF!</definedName>
    <definedName name="LIMARSKI_RADOVI">#REF!</definedName>
    <definedName name="NEHRĐAJUĆA_BRAVARIJA" localSheetId="4">#REF!</definedName>
    <definedName name="NEHRĐAJUĆA_BRAVARIJA" localSheetId="5">#REF!</definedName>
    <definedName name="NEHRĐAJUĆA_BRAVARIJA" localSheetId="7">#REF!</definedName>
    <definedName name="NEHRĐAJUĆA_BRAVARIJA" localSheetId="8">#REF!</definedName>
    <definedName name="NEHRĐAJUĆA_BRAVARIJA">#REF!</definedName>
    <definedName name="OSTALI_RADOVI" localSheetId="4">#REF!</definedName>
    <definedName name="OSTALI_RADOVI" localSheetId="5">#REF!</definedName>
    <definedName name="OSTALI_RADOVI" localSheetId="7">#REF!</definedName>
    <definedName name="OSTALI_RADOVI" localSheetId="8">#REF!</definedName>
    <definedName name="OSTALI_RADOVI">#REF!</definedName>
    <definedName name="PILOTI" localSheetId="4">#REF!</definedName>
    <definedName name="PILOTI" localSheetId="5">#REF!</definedName>
    <definedName name="PILOTI" localSheetId="7">#REF!</definedName>
    <definedName name="PILOTI" localSheetId="8">#REF!</definedName>
    <definedName name="PILOTI">#REF!</definedName>
    <definedName name="PODOVI" localSheetId="4">#REF!</definedName>
    <definedName name="PODOVI" localSheetId="5">#REF!</definedName>
    <definedName name="PODOVI" localSheetId="7">#REF!</definedName>
    <definedName name="PODOVI" localSheetId="8">#REF!</definedName>
    <definedName name="PODOVI">#REF!</definedName>
    <definedName name="PREGRADNE_STIJENE" localSheetId="4">#REF!</definedName>
    <definedName name="PREGRADNE_STIJENE" localSheetId="5">#REF!</definedName>
    <definedName name="PREGRADNE_STIJENE" localSheetId="7">#REF!</definedName>
    <definedName name="PREGRADNE_STIJENE" localSheetId="8">#REF!</definedName>
    <definedName name="PREGRADNE_STIJENE">#REF!</definedName>
    <definedName name="_xlnm.Print_Area" localSheetId="2">'01_LICILACKI'!$A$1:$H$37</definedName>
    <definedName name="_xlnm.Print_Area" localSheetId="3">'02_SANITAR'!$A$1:$H$362</definedName>
    <definedName name="_xlnm.Print_Area" localSheetId="4">'03 KERAMIČARSKI'!$A$1:$H$160</definedName>
    <definedName name="_xlnm.Print_Area" localSheetId="5">'04_TERRAZZO'!$A$1:$H$14</definedName>
    <definedName name="_xlnm.Print_Area" localSheetId="6">'05_PARKETARSKI'!$A$1:$H$50</definedName>
    <definedName name="_xlnm.Print_Area" localSheetId="7">'06_TEPISONI'!$A$1:$H$18</definedName>
    <definedName name="_xlnm.Print_Area" localSheetId="8">'07_STAKLARSKI'!$A$1:$H$24</definedName>
    <definedName name="_xlnm.Print_Area" localSheetId="9">'B_ZANATSKI REKAP'!$A$1:$D$23</definedName>
    <definedName name="_xlnm.Print_Area" localSheetId="1">SADRZAJ!$A$1:$D$20</definedName>
    <definedName name="_xlnm.Print_Titles" localSheetId="2">'01_LICILACKI'!$1:$2</definedName>
    <definedName name="_xlnm.Print_Titles" localSheetId="3">'02_SANITAR'!$1:$2</definedName>
    <definedName name="_xlnm.Print_Titles" localSheetId="4">'03 KERAMIČARSKI'!$1:$2</definedName>
    <definedName name="_xlnm.Print_Titles" localSheetId="5">'04_TERRAZZO'!$1:$2</definedName>
    <definedName name="_xlnm.Print_Titles" localSheetId="6">'05_PARKETARSKI'!$1:$2</definedName>
    <definedName name="_xlnm.Print_Titles" localSheetId="7">'06_TEPISONI'!$1:$2</definedName>
    <definedName name="_xlnm.Print_Titles" localSheetId="8">'07_STAKLARSKI'!$1:$2</definedName>
    <definedName name="PROTUPOŽARNA_BRAVARIJA" localSheetId="3">#REF!</definedName>
    <definedName name="PROTUPOŽARNA_BRAVARIJA" localSheetId="4">#REF!</definedName>
    <definedName name="PROTUPOŽARNA_BRAVARIJA" localSheetId="5">#REF!</definedName>
    <definedName name="PROTUPOŽARNA_BRAVARIJA" localSheetId="7">#REF!</definedName>
    <definedName name="PROTUPOŽARNA_BRAVARIJA" localSheetId="8">#REF!</definedName>
    <definedName name="PROTUPOŽARNA_BRAVARIJA">#REF!</definedName>
    <definedName name="R_E_K_A_P_I_T_U_L_A_C_I_J_A" localSheetId="4">#REF!</definedName>
    <definedName name="R_E_K_A_P_I_T_U_L_A_C_I_J_A" localSheetId="5">#REF!</definedName>
    <definedName name="R_E_K_A_P_I_T_U_L_A_C_I_J_A" localSheetId="7">#REF!</definedName>
    <definedName name="R_E_K_A_P_I_T_U_L_A_C_I_J_A" localSheetId="8">#REF!</definedName>
    <definedName name="R_E_K_A_P_I_T_U_L_A_C_I_J_A">#REF!</definedName>
    <definedName name="RTG_BRAVARIJA" localSheetId="4">#REF!</definedName>
    <definedName name="RTG_BRAVARIJA" localSheetId="5">#REF!</definedName>
    <definedName name="RTG_BRAVARIJA" localSheetId="7">#REF!</definedName>
    <definedName name="RTG_BRAVARIJA" localSheetId="8">#REF!</definedName>
    <definedName name="RTG_BRAVARIJA">#REF!</definedName>
    <definedName name="RUŠENJA_I_PRILAGODBE_GRAĐEVINSKIH_ELEMENATA_POSTOJEĆIH_GRAĐEVINA" localSheetId="4">#REF!</definedName>
    <definedName name="RUŠENJA_I_PRILAGODBE_GRAĐEVINSKIH_ELEMENATA_POSTOJEĆIH_GRAĐEVINA" localSheetId="5">#REF!</definedName>
    <definedName name="RUŠENJA_I_PRILAGODBE_GRAĐEVINSKIH_ELEMENATA_POSTOJEĆIH_GRAĐEVINA" localSheetId="7">#REF!</definedName>
    <definedName name="RUŠENJA_I_PRILAGODBE_GRAĐEVINSKIH_ELEMENATA_POSTOJEĆIH_GRAĐEVINA" localSheetId="8">#REF!</definedName>
    <definedName name="RUŠENJA_I_PRILAGODBE_GRAĐEVINSKIH_ELEMENATA_POSTOJEĆIH_GRAĐEVINA">#REF!</definedName>
    <definedName name="SOBOSLIKARSKI_RADOVI" localSheetId="4">#REF!</definedName>
    <definedName name="SOBOSLIKARSKI_RADOVI" localSheetId="5">#REF!</definedName>
    <definedName name="SOBOSLIKARSKI_RADOVI" localSheetId="7">#REF!</definedName>
    <definedName name="SOBOSLIKARSKI_RADOVI" localSheetId="8">#REF!</definedName>
    <definedName name="SOBOSLIKARSKI_RADOVI">#REF!</definedName>
    <definedName name="SPUŠTENI_STROPOVI" localSheetId="4">#REF!</definedName>
    <definedName name="SPUŠTENI_STROPOVI" localSheetId="5">#REF!</definedName>
    <definedName name="SPUŠTENI_STROPOVI" localSheetId="7">#REF!</definedName>
    <definedName name="SPUŠTENI_STROPOVI" localSheetId="8">#REF!</definedName>
    <definedName name="SPUŠTENI_STROPOVI">#REF!</definedName>
    <definedName name="STOLARSKI_RADOVI" localSheetId="4">#REF!</definedName>
    <definedName name="STOLARSKI_RADOVI" localSheetId="5">#REF!</definedName>
    <definedName name="STOLARSKI_RADOVI" localSheetId="7">#REF!</definedName>
    <definedName name="STOLARSKI_RADOVI" localSheetId="8">#REF!</definedName>
    <definedName name="STOLARSKI_RADOVI">#REF!</definedName>
    <definedName name="UKLANJANJE_OBJEKATA_I_IZGRADNJA_PRIVREMENE_SAOBRAČAJNICE" localSheetId="4">#REF!</definedName>
    <definedName name="UKLANJANJE_OBJEKATA_I_IZGRADNJA_PRIVREMENE_SAOBRAČAJNICE" localSheetId="5">#REF!</definedName>
    <definedName name="UKLANJANJE_OBJEKATA_I_IZGRADNJA_PRIVREMENE_SAOBRAČAJNICE" localSheetId="7">#REF!</definedName>
    <definedName name="UKLANJANJE_OBJEKATA_I_IZGRADNJA_PRIVREMENE_SAOBRAČAJNICE" localSheetId="8">#REF!</definedName>
    <definedName name="UKLANJANJE_OBJEKATA_I_IZGRADNJA_PRIVREMENE_SAOBRAČAJNICE">#REF!</definedName>
    <definedName name="UNUTARNJA_ALUMINIJSKA__BRAVARIJA" localSheetId="4">#REF!</definedName>
    <definedName name="UNUTARNJA_ALUMINIJSKA__BRAVARIJA" localSheetId="5">#REF!</definedName>
    <definedName name="UNUTARNJA_ALUMINIJSKA__BRAVARIJA" localSheetId="7">#REF!</definedName>
    <definedName name="UNUTARNJA_ALUMINIJSKA__BRAVARIJA" localSheetId="8">#REF!</definedName>
    <definedName name="UNUTARNJA_ALUMINIJSKA__BRAVARIJA">#REF!</definedName>
    <definedName name="UNUTARNJA_ALUMINIJSKA_BRAVARIJA" localSheetId="4">#REF!</definedName>
    <definedName name="UNUTARNJA_ALUMINIJSKA_BRAVARIJA" localSheetId="5">#REF!</definedName>
    <definedName name="UNUTARNJA_ALUMINIJSKA_BRAVARIJA" localSheetId="7">#REF!</definedName>
    <definedName name="UNUTARNJA_ALUMINIJSKA_BRAVARIJA" localSheetId="8">#REF!</definedName>
    <definedName name="UNUTARNJA_ALUMINIJSKA_BRAVARIJA">#REF!</definedName>
    <definedName name="VANJSKA_ALUMINIJSKA__BRAVARIJA" localSheetId="4">#REF!</definedName>
    <definedName name="VANJSKA_ALUMINIJSKA__BRAVARIJA" localSheetId="5">#REF!</definedName>
    <definedName name="VANJSKA_ALUMINIJSKA__BRAVARIJA" localSheetId="7">#REF!</definedName>
    <definedName name="VANJSKA_ALUMINIJSKA__BRAVARIJA" localSheetId="8">#REF!</definedName>
    <definedName name="VANJSKA_ALUMINIJSKA__BRAVARIJA">#REF!</definedName>
    <definedName name="VANJSKA_ALUMINIJSKA_BRAVARIJA" localSheetId="4">#REF!</definedName>
    <definedName name="VANJSKA_ALUMINIJSKA_BRAVARIJA" localSheetId="5">#REF!</definedName>
    <definedName name="VANJSKA_ALUMINIJSKA_BRAVARIJA" localSheetId="7">#REF!</definedName>
    <definedName name="VANJSKA_ALUMINIJSKA_BRAVARIJA" localSheetId="8">#REF!</definedName>
    <definedName name="VANJSKA_ALUMINIJSKA_BRAVARIJA">#REF!</definedName>
    <definedName name="ZEMLJANI_RADOVI" localSheetId="4">#REF!</definedName>
    <definedName name="ZEMLJANI_RADOVI" localSheetId="5">#REF!</definedName>
    <definedName name="ZEMLJANI_RADOVI" localSheetId="7">#REF!</definedName>
    <definedName name="ZEMLJANI_RADOVI" localSheetId="8">#REF!</definedName>
    <definedName name="ZEMLJANI_RADOVI">#REF!</definedName>
    <definedName name="ZIDARSKI_RADOVI" localSheetId="4">#REF!</definedName>
    <definedName name="ZIDARSKI_RADOVI" localSheetId="5">#REF!</definedName>
    <definedName name="ZIDARSKI_RADOVI" localSheetId="7">#REF!</definedName>
    <definedName name="ZIDARSKI_RADOVI" localSheetId="8">#REF!</definedName>
    <definedName name="ZIDARSKI_RADOVI">#REF!</definedName>
  </definedNames>
  <calcPr calcId="171027" concurrentCalc="0"/>
</workbook>
</file>

<file path=xl/calcChain.xml><?xml version="1.0" encoding="utf-8"?>
<calcChain xmlns="http://schemas.openxmlformats.org/spreadsheetml/2006/main">
  <c r="H354" i="57" l="1"/>
  <c r="H358" i="57"/>
  <c r="H135" i="62"/>
  <c r="B11" i="57"/>
  <c r="B16" i="57"/>
  <c r="B21" i="57"/>
  <c r="B26" i="57"/>
  <c r="B31" i="57"/>
  <c r="B36" i="57"/>
  <c r="B43" i="57"/>
  <c r="B49" i="57"/>
  <c r="B54" i="57"/>
  <c r="B59" i="57"/>
  <c r="B64" i="57"/>
  <c r="B69" i="57"/>
  <c r="B74" i="57"/>
  <c r="B79" i="57"/>
  <c r="B84" i="57"/>
  <c r="B89" i="57"/>
  <c r="B94" i="57"/>
  <c r="B101" i="57"/>
  <c r="B106" i="57"/>
  <c r="B111" i="57"/>
  <c r="B116" i="57"/>
  <c r="B121" i="57"/>
  <c r="B126" i="57"/>
  <c r="B131" i="57"/>
  <c r="B138" i="57"/>
  <c r="B143" i="57"/>
  <c r="B148" i="57"/>
  <c r="B153" i="57"/>
  <c r="B158" i="57"/>
  <c r="B163" i="57"/>
  <c r="B168" i="57"/>
  <c r="B173" i="57"/>
  <c r="B178" i="57"/>
  <c r="B183" i="57"/>
  <c r="B188" i="57"/>
  <c r="B197" i="57"/>
  <c r="B202" i="57"/>
  <c r="B207" i="57"/>
  <c r="B212" i="57"/>
  <c r="B217" i="57"/>
  <c r="B222" i="57"/>
  <c r="B227" i="57"/>
  <c r="B232" i="57"/>
  <c r="B237" i="57"/>
  <c r="B245" i="57"/>
  <c r="B250" i="57"/>
  <c r="B255" i="57"/>
  <c r="B260" i="57"/>
  <c r="B265" i="57"/>
  <c r="B270" i="57"/>
  <c r="B275" i="57"/>
  <c r="B282" i="57"/>
  <c r="B287" i="57"/>
  <c r="B292" i="57"/>
  <c r="B297" i="57"/>
  <c r="B303" i="57"/>
  <c r="B308" i="57"/>
  <c r="B313" i="57"/>
  <c r="B320" i="57"/>
  <c r="B325" i="57"/>
  <c r="B330" i="57"/>
  <c r="B334" i="57"/>
  <c r="B338" i="57"/>
  <c r="B342" i="57"/>
  <c r="B346" i="57"/>
  <c r="B352" i="57"/>
  <c r="B356" i="57"/>
  <c r="A346" i="57"/>
  <c r="A352" i="57"/>
  <c r="A356" i="57"/>
  <c r="H357" i="57"/>
  <c r="H353" i="57"/>
  <c r="H15" i="20"/>
  <c r="H16" i="20"/>
  <c r="H17" i="20"/>
  <c r="H18" i="20"/>
  <c r="H24" i="20"/>
  <c r="H25" i="20"/>
  <c r="H31" i="20"/>
  <c r="H32" i="20"/>
  <c r="H33" i="20"/>
  <c r="H34" i="20"/>
  <c r="H39" i="20"/>
  <c r="H40" i="20"/>
  <c r="H41" i="20"/>
  <c r="H42" i="20"/>
  <c r="H47" i="20"/>
  <c r="H48" i="20"/>
  <c r="H50" i="20"/>
  <c r="H153" i="62"/>
  <c r="E153" i="62"/>
  <c r="H348" i="57"/>
  <c r="H347" i="57"/>
  <c r="H344" i="57"/>
  <c r="H343" i="57"/>
  <c r="H340" i="57"/>
  <c r="A342" i="57"/>
  <c r="H335" i="57"/>
  <c r="A334" i="57"/>
  <c r="A338" i="57"/>
  <c r="H158" i="62"/>
  <c r="H157" i="62"/>
  <c r="A155" i="62"/>
  <c r="H34" i="21"/>
  <c r="H339" i="57"/>
  <c r="H336" i="57"/>
  <c r="H149" i="62"/>
  <c r="H150" i="62"/>
  <c r="H152" i="62"/>
  <c r="H151" i="62"/>
  <c r="H22" i="67"/>
  <c r="H21" i="67"/>
  <c r="H20" i="67"/>
  <c r="E95" i="62"/>
  <c r="H95" i="62"/>
  <c r="H94" i="62"/>
  <c r="E82" i="62"/>
  <c r="E75" i="62"/>
  <c r="H12" i="65"/>
  <c r="H10" i="65"/>
  <c r="E62" i="62"/>
  <c r="E53" i="62"/>
  <c r="B18" i="67"/>
  <c r="E36" i="62"/>
  <c r="H11" i="21"/>
  <c r="H19" i="21"/>
  <c r="H26" i="21"/>
  <c r="H30" i="21"/>
  <c r="H18" i="21"/>
  <c r="H17" i="21"/>
  <c r="H20" i="21"/>
  <c r="H16" i="21"/>
  <c r="H15" i="21"/>
  <c r="E21" i="21"/>
  <c r="H21" i="21"/>
  <c r="B13" i="21"/>
  <c r="B23" i="21"/>
  <c r="B29" i="21"/>
  <c r="B32" i="21"/>
  <c r="E10" i="21"/>
  <c r="H10" i="21"/>
  <c r="E12" i="62"/>
  <c r="H12" i="62"/>
  <c r="E18" i="62"/>
  <c r="E24" i="62"/>
  <c r="H24" i="62"/>
  <c r="E28" i="62"/>
  <c r="E31" i="62"/>
  <c r="E38" i="62"/>
  <c r="H38" i="62"/>
  <c r="E44" i="62"/>
  <c r="H44" i="62"/>
  <c r="H53" i="62"/>
  <c r="H62" i="62"/>
  <c r="E68" i="62"/>
  <c r="H68" i="62"/>
  <c r="H75" i="62"/>
  <c r="H82" i="62"/>
  <c r="E87" i="62"/>
  <c r="H87" i="62"/>
  <c r="E88" i="62"/>
  <c r="H88" i="62"/>
  <c r="E89" i="62"/>
  <c r="E97" i="62"/>
  <c r="E115" i="62"/>
  <c r="E116" i="62"/>
  <c r="E123" i="62"/>
  <c r="H123" i="62"/>
  <c r="E127" i="62"/>
  <c r="E129" i="62"/>
  <c r="H129" i="62"/>
  <c r="E137" i="62"/>
  <c r="E141" i="62"/>
  <c r="H141" i="62"/>
  <c r="E145" i="62"/>
  <c r="H144" i="62"/>
  <c r="H136" i="62"/>
  <c r="H134" i="62"/>
  <c r="H133" i="62"/>
  <c r="H113" i="62"/>
  <c r="H96" i="62"/>
  <c r="H74" i="62"/>
  <c r="H61" i="62"/>
  <c r="H59" i="62"/>
  <c r="H52" i="62"/>
  <c r="H50" i="62"/>
  <c r="H30" i="62"/>
  <c r="H146" i="57"/>
  <c r="H145" i="57"/>
  <c r="H331" i="57"/>
  <c r="H327" i="57"/>
  <c r="H322" i="57"/>
  <c r="A143" i="57"/>
  <c r="A142" i="62"/>
  <c r="A92" i="62"/>
  <c r="H332" i="57"/>
  <c r="H328" i="57"/>
  <c r="H323" i="57"/>
  <c r="H316" i="57"/>
  <c r="H315" i="57"/>
  <c r="H311" i="57"/>
  <c r="H310" i="57"/>
  <c r="H306" i="57"/>
  <c r="H305" i="57"/>
  <c r="H300" i="57"/>
  <c r="H299" i="57"/>
  <c r="H295" i="57"/>
  <c r="H294" i="57"/>
  <c r="H290" i="57"/>
  <c r="H289" i="57"/>
  <c r="H285" i="57"/>
  <c r="H284" i="57"/>
  <c r="H278" i="57"/>
  <c r="H277" i="57"/>
  <c r="H273" i="57"/>
  <c r="H272" i="57"/>
  <c r="H268" i="57"/>
  <c r="H267" i="57"/>
  <c r="H263" i="57"/>
  <c r="H262" i="57"/>
  <c r="H258" i="57"/>
  <c r="H257" i="57"/>
  <c r="H253" i="57"/>
  <c r="H252" i="57"/>
  <c r="H248" i="57"/>
  <c r="H247" i="57"/>
  <c r="H240" i="57"/>
  <c r="H239" i="57"/>
  <c r="H235" i="57"/>
  <c r="H234" i="57"/>
  <c r="H230" i="57"/>
  <c r="H229" i="57"/>
  <c r="H225" i="57"/>
  <c r="H224" i="57"/>
  <c r="H220" i="57"/>
  <c r="H219" i="57"/>
  <c r="H215" i="57"/>
  <c r="H214" i="57"/>
  <c r="H210" i="57"/>
  <c r="H209" i="57"/>
  <c r="H205" i="57"/>
  <c r="H204" i="57"/>
  <c r="H200" i="57"/>
  <c r="H199" i="57"/>
  <c r="H191" i="57"/>
  <c r="H190" i="57"/>
  <c r="H186" i="57"/>
  <c r="H185" i="57"/>
  <c r="H181" i="57"/>
  <c r="H180" i="57"/>
  <c r="H176" i="57"/>
  <c r="H175" i="57"/>
  <c r="H171" i="57"/>
  <c r="H170" i="57"/>
  <c r="H166" i="57"/>
  <c r="H165" i="57"/>
  <c r="H161" i="57"/>
  <c r="H160" i="57"/>
  <c r="H156" i="57"/>
  <c r="H155" i="57"/>
  <c r="H151" i="57"/>
  <c r="H150" i="57"/>
  <c r="H141" i="57"/>
  <c r="H140" i="57"/>
  <c r="H134" i="57"/>
  <c r="H133" i="57"/>
  <c r="H129" i="57"/>
  <c r="H128" i="57"/>
  <c r="H124" i="57"/>
  <c r="H123" i="57"/>
  <c r="H119" i="57"/>
  <c r="H118" i="57"/>
  <c r="H114" i="57"/>
  <c r="H113" i="57"/>
  <c r="H109" i="57"/>
  <c r="H108" i="57"/>
  <c r="H104" i="57"/>
  <c r="H103" i="57"/>
  <c r="H97" i="57"/>
  <c r="H96" i="57"/>
  <c r="H92" i="57"/>
  <c r="H91" i="57"/>
  <c r="H87" i="57"/>
  <c r="H86" i="57"/>
  <c r="H82" i="57"/>
  <c r="H81" i="57"/>
  <c r="H77" i="57"/>
  <c r="H76" i="57"/>
  <c r="H72" i="57"/>
  <c r="H71" i="57"/>
  <c r="H67" i="57"/>
  <c r="H66" i="57"/>
  <c r="H62" i="57"/>
  <c r="H61" i="57"/>
  <c r="H57" i="57"/>
  <c r="H56" i="57"/>
  <c r="H52" i="57"/>
  <c r="H51" i="57"/>
  <c r="H47" i="57"/>
  <c r="H46" i="57"/>
  <c r="H39" i="57"/>
  <c r="H38" i="57"/>
  <c r="H34" i="57"/>
  <c r="H33" i="57"/>
  <c r="H29" i="57"/>
  <c r="H28" i="57"/>
  <c r="H24" i="57"/>
  <c r="H23" i="57"/>
  <c r="H19" i="57"/>
  <c r="H18" i="57"/>
  <c r="H14" i="57"/>
  <c r="H13" i="57"/>
  <c r="H9" i="57"/>
  <c r="H8" i="57"/>
  <c r="H10" i="62"/>
  <c r="H11" i="62"/>
  <c r="H17" i="62"/>
  <c r="H22" i="62"/>
  <c r="H23" i="62"/>
  <c r="H29" i="62"/>
  <c r="H35" i="62"/>
  <c r="H37" i="62"/>
  <c r="H42" i="62"/>
  <c r="H43" i="62"/>
  <c r="H49" i="62"/>
  <c r="H51" i="62"/>
  <c r="H58" i="62"/>
  <c r="H60" i="62"/>
  <c r="H66" i="62"/>
  <c r="H67" i="62"/>
  <c r="H72" i="62"/>
  <c r="H73" i="62"/>
  <c r="H79" i="62"/>
  <c r="H80" i="62"/>
  <c r="H81" i="62"/>
  <c r="H140" i="62"/>
  <c r="H108" i="62"/>
  <c r="H109" i="62"/>
  <c r="H114" i="62"/>
  <c r="H120" i="62"/>
  <c r="H121" i="62"/>
  <c r="H122" i="62"/>
  <c r="H128" i="62"/>
  <c r="E16" i="20"/>
  <c r="E25" i="20"/>
  <c r="E32" i="20"/>
  <c r="E48" i="20"/>
  <c r="H8" i="21"/>
  <c r="E9" i="21"/>
  <c r="H9" i="21"/>
  <c r="E25" i="21"/>
  <c r="H25" i="21"/>
  <c r="H9" i="65"/>
  <c r="H11" i="65"/>
  <c r="E16" i="64"/>
  <c r="H16" i="64"/>
  <c r="H14" i="64"/>
  <c r="H15" i="64"/>
  <c r="H18" i="64"/>
  <c r="H14" i="67"/>
  <c r="H15" i="67"/>
  <c r="A11" i="67"/>
  <c r="A18" i="67"/>
  <c r="A11" i="64"/>
  <c r="A21" i="57"/>
  <c r="B14" i="62"/>
  <c r="B20" i="62"/>
  <c r="B26" i="62"/>
  <c r="A131" i="62"/>
  <c r="A125" i="62"/>
  <c r="A118" i="62"/>
  <c r="A111" i="62"/>
  <c r="A106" i="62"/>
  <c r="A101" i="62"/>
  <c r="A138" i="62"/>
  <c r="A84" i="62"/>
  <c r="A77" i="62"/>
  <c r="A70" i="62"/>
  <c r="A64" i="62"/>
  <c r="A55" i="62"/>
  <c r="A46" i="62"/>
  <c r="A40" i="62"/>
  <c r="A33" i="62"/>
  <c r="A26" i="62"/>
  <c r="A20" i="62"/>
  <c r="A14" i="62"/>
  <c r="A8" i="62"/>
  <c r="A147" i="62"/>
  <c r="A6" i="65"/>
  <c r="B20" i="20"/>
  <c r="B27" i="20"/>
  <c r="B36" i="20"/>
  <c r="B44" i="20"/>
  <c r="A330" i="57"/>
  <c r="A325" i="57"/>
  <c r="A320" i="57"/>
  <c r="A313" i="57"/>
  <c r="A303" i="57"/>
  <c r="A308" i="57"/>
  <c r="A297" i="57"/>
  <c r="A292" i="57"/>
  <c r="A287" i="57"/>
  <c r="A282" i="57"/>
  <c r="A245" i="57"/>
  <c r="A250" i="57"/>
  <c r="A255" i="57"/>
  <c r="A260" i="57"/>
  <c r="A265" i="57"/>
  <c r="A270" i="57"/>
  <c r="A275" i="57"/>
  <c r="A237" i="57"/>
  <c r="A232" i="57"/>
  <c r="A227" i="57"/>
  <c r="A222" i="57"/>
  <c r="A217" i="57"/>
  <c r="A212" i="57"/>
  <c r="A207" i="57"/>
  <c r="A202" i="57"/>
  <c r="A197" i="57"/>
  <c r="A188" i="57"/>
  <c r="A183" i="57"/>
  <c r="A178" i="57"/>
  <c r="A173" i="57"/>
  <c r="A168" i="57"/>
  <c r="A163" i="57"/>
  <c r="A158" i="57"/>
  <c r="A153" i="57"/>
  <c r="A148" i="57"/>
  <c r="A138" i="57"/>
  <c r="A131" i="57"/>
  <c r="A126" i="57"/>
  <c r="A121" i="57"/>
  <c r="A116" i="57"/>
  <c r="A111" i="57"/>
  <c r="A106" i="57"/>
  <c r="A101" i="57"/>
  <c r="A94" i="57"/>
  <c r="A89" i="57"/>
  <c r="A84" i="57"/>
  <c r="A79" i="57"/>
  <c r="A74" i="57"/>
  <c r="A69" i="57"/>
  <c r="A64" i="57"/>
  <c r="A59" i="57"/>
  <c r="A54" i="57"/>
  <c r="A49" i="57"/>
  <c r="A43" i="57"/>
  <c r="A36" i="57"/>
  <c r="A31" i="57"/>
  <c r="A26" i="57"/>
  <c r="A16" i="57"/>
  <c r="A11" i="57"/>
  <c r="A6" i="57"/>
  <c r="C18" i="2"/>
  <c r="C16" i="2"/>
  <c r="C14" i="2"/>
  <c r="C15" i="23"/>
  <c r="C19" i="23"/>
  <c r="C17" i="23"/>
  <c r="H362" i="57"/>
  <c r="H24" i="67"/>
  <c r="D19" i="23"/>
  <c r="D21" i="23"/>
  <c r="H14" i="65"/>
  <c r="B33" i="62"/>
  <c r="B40" i="62"/>
  <c r="B46" i="62"/>
  <c r="B55" i="62"/>
  <c r="B64" i="62"/>
  <c r="B70" i="62"/>
  <c r="B77" i="62"/>
  <c r="B84" i="62"/>
  <c r="B92" i="62"/>
  <c r="B101" i="62"/>
  <c r="B106" i="62"/>
  <c r="B111" i="62"/>
  <c r="B118" i="62"/>
  <c r="B125" i="62"/>
  <c r="B131" i="62"/>
  <c r="B138" i="62"/>
  <c r="B142" i="62"/>
  <c r="B147" i="62"/>
  <c r="B155" i="62"/>
  <c r="H28" i="62"/>
  <c r="H127" i="62"/>
  <c r="H36" i="62"/>
  <c r="H103" i="62"/>
  <c r="H115" i="62"/>
  <c r="H116" i="62"/>
  <c r="H31" i="62"/>
  <c r="H104" i="62"/>
  <c r="H18" i="62"/>
  <c r="H16" i="62"/>
  <c r="H97" i="62"/>
  <c r="H137" i="62"/>
  <c r="H86" i="62"/>
  <c r="H89" i="62"/>
  <c r="H90" i="62"/>
  <c r="H98" i="62"/>
  <c r="H145" i="62"/>
  <c r="H160" i="62"/>
  <c r="E98" i="62"/>
  <c r="E90" i="62"/>
  <c r="E27" i="21"/>
  <c r="H27" i="21"/>
  <c r="H37" i="21"/>
  <c r="D9" i="23"/>
  <c r="D17" i="23"/>
  <c r="D15" i="23"/>
  <c r="D11" i="23"/>
  <c r="D13" i="23"/>
  <c r="D23" i="23"/>
</calcChain>
</file>

<file path=xl/sharedStrings.xml><?xml version="1.0" encoding="utf-8"?>
<sst xmlns="http://schemas.openxmlformats.org/spreadsheetml/2006/main" count="809" uniqueCount="282">
  <si>
    <t xml:space="preserve">SADRŽAJ </t>
  </si>
  <si>
    <t>B</t>
  </si>
  <si>
    <t>ZANATSKI RADOVI</t>
  </si>
  <si>
    <t>KERAMIČARSKI RADOVI</t>
  </si>
  <si>
    <t>PODOPOLAGAČKI RADOVI</t>
  </si>
  <si>
    <t>REKAPITULACIJA ZANATSKIH RADOVA</t>
  </si>
  <si>
    <t>REDNI BROJ</t>
  </si>
  <si>
    <t>OPIS</t>
  </si>
  <si>
    <t>JEDINICA MJERE</t>
  </si>
  <si>
    <t>KOLIČINA RADOVA</t>
  </si>
  <si>
    <t>JEDINIČNA CIJENA</t>
  </si>
  <si>
    <t>UKUPNA CIJENA</t>
  </si>
  <si>
    <t>m2</t>
  </si>
  <si>
    <t>kom</t>
  </si>
  <si>
    <t>m1</t>
  </si>
  <si>
    <t>površina poda</t>
  </si>
  <si>
    <t>KERAMIČARSKI RADOVI UKUPNO</t>
  </si>
  <si>
    <t>LIČILAČKI RADOVI UKUPNO</t>
  </si>
  <si>
    <t>ZANATSKI RADOVI SVEUKUPNO</t>
  </si>
  <si>
    <t>površina zida</t>
  </si>
  <si>
    <t>građevina</t>
  </si>
  <si>
    <t>vrsta projekta</t>
  </si>
  <si>
    <t>naručitelj</t>
  </si>
  <si>
    <t>izvršitelj</t>
  </si>
  <si>
    <t>ARHITEKTONSKI BIRO TURATO d.o.o.</t>
  </si>
  <si>
    <t>Krešimirova 12</t>
  </si>
  <si>
    <t>51000 Rijeka</t>
  </si>
  <si>
    <t>glavni projektant</t>
  </si>
  <si>
    <t>dr.sc. IDIS TURATO dipl.ing.arh.</t>
  </si>
  <si>
    <t>direktor</t>
  </si>
  <si>
    <t>dužina rubnog holkera</t>
  </si>
  <si>
    <t>površina prostora oko bazena</t>
  </si>
  <si>
    <t>sanitarije kluba - pod i zid</t>
  </si>
  <si>
    <t>duljina sokla</t>
  </si>
  <si>
    <t xml:space="preserve">čela stuba </t>
  </si>
  <si>
    <t>prostor wellness-a - pod</t>
  </si>
  <si>
    <t>površina poda wellness-a</t>
  </si>
  <si>
    <t>SOBE</t>
  </si>
  <si>
    <t>Kosinožići 26, 52446 Nova Vas</t>
  </si>
  <si>
    <t xml:space="preserve">ROXANICH d.o.o
</t>
  </si>
  <si>
    <t>OIB: 90993986244</t>
  </si>
  <si>
    <t xml:space="preserve">VINSKI HOTEL ROXANICH
</t>
  </si>
  <si>
    <t>trošak ugradnje i postavljanja</t>
  </si>
  <si>
    <t>RESTORAN</t>
  </si>
  <si>
    <t xml:space="preserve">Patiniranje armiranobetonskih podova / zidova. Podloga arm. betona se patinira se voskom / lakom do boje i tona dogovorenog s projektantom / investitorom. Potrebno je dobro očistiti i pripremiti podlogu betona. Upotrebljena sredstva u skladu su s požarnim i sanitarnim uvjetima za zgradu. </t>
  </si>
  <si>
    <t>TROŠKOVNIK ZANATSKIH RADOVA - IZDVOJENO</t>
  </si>
  <si>
    <t>TROŠKOVNIK ZANATSKIH RADOVA</t>
  </si>
  <si>
    <t>površina poda trgovine</t>
  </si>
  <si>
    <t>Ličilačko - dekorativni radovi zida sobe</t>
  </si>
  <si>
    <t>LIČILAČKI RADOVI</t>
  </si>
  <si>
    <t>SANITARIJE</t>
  </si>
  <si>
    <t>PARKETARSKI RADOVI</t>
  </si>
  <si>
    <t>5.</t>
  </si>
  <si>
    <t>5. PARKETARSKI RADOVI SVEUKUPNO</t>
  </si>
  <si>
    <t>6. RADOVI POLAGANJA TEPISONA SVEUKUPNO</t>
  </si>
  <si>
    <t>TERRAZZO PODOVI</t>
  </si>
  <si>
    <t>RADOVI POLAGANJA TEPISONA</t>
  </si>
  <si>
    <t>Zidna tapeta na bloku kupaonice</t>
  </si>
  <si>
    <t>LIČILAČKI RADOVI I OBRADE BETONA</t>
  </si>
  <si>
    <t>Patiniranje AB zidova</t>
  </si>
  <si>
    <t>tepate na zidovima</t>
  </si>
  <si>
    <t>tapete na stropovima</t>
  </si>
  <si>
    <t>SANITARNA OPREMA - smještajni dio</t>
  </si>
  <si>
    <t>-dobava opreme i potrebnog materijala za kompletiranje stavke</t>
  </si>
  <si>
    <t>-istovar i skladištenje te transport na mjesto montaže, te montaža</t>
  </si>
  <si>
    <t xml:space="preserve"> </t>
  </si>
  <si>
    <t>SANITARNA GALANTERIJA</t>
  </si>
  <si>
    <t>SANITARNA OPREMA - javni dio</t>
  </si>
  <si>
    <t>SANITARIJE INVALIDA</t>
  </si>
  <si>
    <t>SANITARIJE OSOBLJA</t>
  </si>
  <si>
    <t>UKUPNO SANITARIJE</t>
  </si>
  <si>
    <t xml:space="preserve">Dobava, nabava  i ugradnja  podne inox odvodne tuš kanalice tip kao Easy Drain Multi TAF Wall art. EDMTAFW1200 za prostor tuša duljine 1200 mm . Multi TAF Wall tijelo kanalice sa stražnjom zidnom i bočnim zidnim prirubnicama. Komplet sadrži tijelo kanalice s montiranom vodonepropusnom tkaninom na prirubnici sa svih strana tijela kanalice, visinski podesivi okvir koji omogućuje sekundarnu odvodnju, sifon kojeg je moguće okretati za 360 stupnjeva te skratiti prema potrebi, zapor mirisa, sito za kosu, visinski podesive nogice, pločice za usidrenje kanalice te nastavak za uzemljenje. Kanalica mora omogučavati visinu vodenog stupca u sifonu 50 mm. Stavka uključuje pričvrsni, brtveni i spojni materijal potreban za ugradnju. </t>
  </si>
  <si>
    <t>Dobava, nabava  i ugradnja visokomontažnog keramičkog vodokotlića tip kao Flaminia Efi art. 6008 ili jednakovrijedan dim. 21x50x32 cm za ispiranje podne wc školjke Efi. U kompletu se isporučuje i kromirana izljevna cijev za spoj školjke i vodokotlića art. 6015/C. Stavka uključuje pričvrsni, brtveni i spojni materijal potreban za ugradnju.</t>
  </si>
  <si>
    <t>Dobava, nabava  i ugradnja keramičkog umivaonika tip kao Flaminia Efi 70 art. 6006 ili jednakovrijedan dimenzije 70X54x28 cm u kompletu sa sifonom Geberit 151.034.21.1. Umivaonik se ugrađuje na keramički stalak art. 6009 dim. 25,5x65 cm te se fiksira na zid setom za montažu art. 9002. Stavka uključuje pričvrsni, brtveni i spojni materijal potreban za ugradnju.</t>
  </si>
  <si>
    <t>Dobava, nabava  i ugradnja štedne stojeće dvoručne armature za umivaonik tip kao Hansgrohe Axor Montreux art. 16505000 ili jednakovrijedan. Završna obrada krom. Armatura ima štedni perlator sa sistemom uštede vode 5 l/min. Duljina izljeva je 117 mm, visina 159 mm u kompletu s odvodnim setom i šipkom za zatvaranje. Ugrađuje se na umivaonik Efi. Stavka uključuje kutne ventile s filterom te pričvrsni, brtveni i spojni materijal potreban za ugradnju.</t>
  </si>
  <si>
    <t>Dobava, nabava  i ugradnja čelične pravokutne tuš kade tip kao Bette BetteFloor dim. 150x80 cm art. 5937 ili jednakovrijedan, s protukliznom površinom koja se ugrađuje u nivou poda. Tuš kada u boji prema odabiru projektanta u kompletu s sifonom u boji tuš kade protoka 0,65 l/s, promjera 90 mm s visinom sifoniranja 50 mm. Stavka uključuje pričvrsni, brtveni i spojni materijal potreban za ugradnju.</t>
  </si>
  <si>
    <t>Dobava, nabava  i ugradnja visokomontažnog keramičkog vodokotlića tip kao Flaminia Efi art. 6008 ili jednakovrijedandim. 21x50x32 cm za ispiranje podne wc školjke Efi. U kompletu se isporučuje i kromirana izljevna cijev za spoj školjke i vodokotlića art. 6015/C. Stavka uključuje pričvrsni, brtveni i spojni materijal potreban za ugradnju.</t>
  </si>
  <si>
    <t xml:space="preserve">Dobava, nabava  i ugradnja podne inox odvodne tuš kanalice tip kao Easy Drain Multi TAF Wall art. EDMTAFW800 ili jednakovrijedan za prostor tuša duljine 800 mm za ugradnju u apartmanima. Multi TAF Wall tijelo kanalice sa stražnjom zidnom i bočnim zidnim prirubnicama. Komplet sadrži tijelo kanalice s montiranom vodonepropusnom tkaninom na prirubnici sa svih strana tijela kanalice, visinski podesivi okvir koji omogućuje sekundarnu odvodnju, sifon kojeg je moguće okretati za 360 stupnjeva te skratiti prema potrebi, zapor mirisa, sito za kosu, visinski podesive nogice, pločice za usidrenje kanalice te nastavak za uzemljenje. Kanalica mora omogučavati visinu vodenog stupca u sifonu 50 mm. Stavka uključuje pričvrsni, brtveni i spojni materijal potreban za ugradnju. </t>
  </si>
  <si>
    <t>Dobava, nabava  i ugradnja sušila za kosu tip kao Geesa art. 916482 ili jednakovrijedan. Snaga sušila je 1600 W , 3 brzine ispuha zraka, crne/krom boje. Stavka uključuje pričvrsni, brtveni i spojni materijal potreban za ugradnju.</t>
  </si>
  <si>
    <t>Dobava, nabava  i ugradnja  viseće keramičke wc školjke tip kao Flaminia  App dim. 54x36x27 cm art. AP118 ili jednakovrijedan sa odvodom u zid u kompletu s pripadajućim wc sjedalom sa sistemom "softclose" art. QKCW05 s kromiranim vijcima te setom za montažu art. 9004. Stavka uključuje pričvrsni, brtveni i spojni materijal potreban za ugradnju.</t>
  </si>
  <si>
    <t>Dobava, nabava  i ugradnja  instalacijskog elementa tip kao Geberit Duofix art. 111.311.00.5 ili jednakovrijedan visine 112 cm za konzolnu wc školjku. Instalacijski element je samonosiv za ugradnju u suhomontažnu zidnu ili predzidnu konstrukciju u kompletu s niskošumnim vodokotlićem i dvokoličinskom tipkom za aktiviranje ispiranja u bijeloj/krom boji Sigma20 art. 115.882.KJ.1. Stavka uključuje pričvrsni, brtveni i spojni materijal potreban za ugradnju.</t>
  </si>
  <si>
    <t>Dobava, nabava  i ugradnja  nadpultnog keramičkog umivaonika tip kao Flaminia Roll art. RL44L ili jednakovrijedan dimenzije fi 44X17 cm u kompletu sa sifonom art. SIFL/CR. Umivaonik se postavlja na pult. Stavka uključuje pričvrsni, brtveni i spojni materijal potreban za ugradnju.</t>
  </si>
  <si>
    <t>Dobava, nabava  i ugradnja  keramičkog samostojećeg umivaonika tip kao Flaminia Monoroll s odvodom u zid art. MR44P ili jednakovrijedan dimenzije fi 44 cm visine 85 cm u kompletu sa sifonom i vijcima za montažu . Stavka uključuje pričvrsni, brtveni i spojni materijal potreban za ugradnju.</t>
  </si>
  <si>
    <t>Dobava, nabava  i ugradnja  zidne dvoručne armature za umivaonik tip kao Flaminia Evergreen art. EG206 ili jednakovrijedan. Armatura dužine izljeva 186 mm u kompletu s piletom stop &amp; go. Ugrađuje se na umivaonike Roll i Monoroll. Stavka uključuje pričvrsni, brtveni i spojni materijal potreban za ugradnju.</t>
  </si>
  <si>
    <t xml:space="preserve">Dobava, nabava  i ugradnja  podne inox odvodne tuš kanalice tip kao Easy Drain Multi TAF Wall art. EDMTAFW1300 ili jednakovrijedan za prostor tuša duljine 1300 mm. Multi TAF Wall tijelo kanalice sa stražnjom zidnom i bočnim zidnim prirubnicama. Komplet sadrži tijelo kanalice s montiranom vodonepropusnom tkaninom na prirubnici sa svih strana tijela kanalice, visinski podesivi okvir koji omogućuje sekundarnu odvodnju, sifon kojeg je moguće okretati za 360 stupnjeva te skratiti prema potrebi, zapor mirisa, sito za kosu, visinski podesive nogice, pločice za usidrenje kanalice te nastavak za uzemljenje. Kanalica mora omogučavati visinu vodenog stupca u sifonu 50 mm. Stavka uključuje pričvrsni, brtveni i spojni materijal potreban za ugradnju. </t>
  </si>
  <si>
    <t>Dobava, nabava  i ugradnja  keramičkog zidnog pisoara tip kao Flaminia Key art. KY29 ili jednakovrijedan dim. 38,4x29x29 cm. U kompletu se isporučuje pripadajući sifon, priključna cijev te set za zidnu montažu. Stavka uključuje pričvrsni, brtveni i spojni materijal potreban za ugradnju.</t>
  </si>
  <si>
    <t>Dobava, nabava  i ugradnja  kromiranog držača rolo papira s poklopcem tip kao Geesa Nemox art. 916508-02 ili jednakovrijedan. Stavka uključuje pričvrsni, brtveni i spojni materijal potreban za ugradnju.</t>
  </si>
  <si>
    <t>Dobava, nabava  i ugradnja  kromirane zidne wc metlice tip kao Geesa Nemox art. 916511-02 ili jednakovrijedan. Stavka uključuje pričvrsni, brtveni i spojni materijal potreban za ugradnju.</t>
  </si>
  <si>
    <t>Dobava, nabava  i ugradnja  kromirane dvostruke vješalice tip kao Geesa Nemox art. 916515-02 ili jednakovrijedan. Stavka uključuje pričvrsni, brtveni i spojni materijal potreban za ugradnju.</t>
  </si>
  <si>
    <t>Dobava, nabava  i ugradnja  kromiranog držača za higijenske vrećice tip kao Geesa Hotel art. 91122 ili jednakovrijedan. Stavka uključuje pričvrsni, brtveni i spojni materijal potreban za ugradnju.</t>
  </si>
  <si>
    <t>Dobava, nabava  i ugradnja  kromirane kante za otpatke s poklopcem 3 litara tip kao Geesa Hotel art. 91634 ili jednakovrijedan. Stavka uključuje pričvrsni, brtveni i spojni materijal potreban za ugradnju.</t>
  </si>
  <si>
    <t>Dobava, nabava  i ugradnja  zidnog dozatora za tekući sapun tip kao Geesa Public art. 911217-05 ili jednakovrijedan zapremnine 1000 ml, obrada četkani inox. Stavka uključuje pričvrsni, brtveni i spojni materijal potreban za ugradnju.</t>
  </si>
  <si>
    <t>Dobava, nabava  i ugradnja  senzorskog sušača za ruke snage 2000 W tip kao Geesa Public art. 916453-05 ili jednakovrijedan, obrada četkani inox. Stavka uključuje pričvrsni, brtveni i spojni materijal potreban za ugradnju.</t>
  </si>
  <si>
    <t>Dobava, nabava  i ugradnja  konzolne keramičke wc školjke za invalidne osobe dimenzija 70x37 cm tip kao Catalano Verso art. VSHE sa odvodom u zid  u kompletu sa pripadajućim wc sjedalom art. HEST ili jednakovrijedan i priključnim setom za montažu art. KFSC ili jednakovrijedan. Stavka uključuje pričvrsni, brtveni i spojni materijal potreban za ugradnju.</t>
  </si>
  <si>
    <t>Dobava, nabava  i ugradnja  instalacijskog elementa tip kao Geberit Duofix visine 112 cm za invalidsku konzolnu wc školjku art. 111.324.00.5 ili jednakovrijedan. Instalacijski element je samonosiv za ugradnju u suhomontažnu zidnu ili predzidnu konstrukciju u kompletu sa niskošumnim vodokotlićem i dvokoličinskom bijelom/krom tipkom za aktiviranje ispiranja Sigma20 art. 115.882.KJ.1 ili jednakovrijedan. Stavka uključuje pričvrsni, brtveni i spojni materijal potreban za ugradnju.</t>
  </si>
  <si>
    <t>Dobava  keramičkog umivaonika za invalidne osobe kao Catalano Verso art. LAHN ili jednakovrijedan dimenzija 70x60 cm u kompletu sa spojnom armaturom za spajanje sa podžbuknim sifonom Geberit. Stavka uključuje pričvrsni, brtveni i spojni materijal potreban za ugradnju</t>
  </si>
  <si>
    <t>Dobava, nabava  i ugradnja  štedne stojeće jednoručne armature za umivaonik s dugom ručkom za invalidne osobe tip kao Hansgrohe Talis Care art. 32035000 ili jednakovrijedan. Armatura ima sistem uštede vode 5 l/min, te ima mogućnost ograničavanja maksimalne temperature na kartuši. Stavka uključuje kutne ventile sa filterom te pričvrsni, brtveni i spojni materijal potreban za ugradnju.</t>
  </si>
  <si>
    <t>Dobava, nabava  i ugradnja  preklopnog invalidskog držača s držačem rolo papira za ugradnju uz wc školjku tip kao Gedy Prima Classe art. 6058 65 ili jednakovrijedan duljine 65 cm. Stavka uključuje pričvrsni, brtveni i spojni materijal potreban za ugradnju.</t>
  </si>
  <si>
    <t>Dobava, nabava  i ugradnja  fiksnog invalidskog držača duljine 55 cm za ugradnju uz wc školjku tip kao Gedy Prima Classe art. 6021 55 ili jednakovrijedan. Stavka uključuje pričvrsni, brtveni i spojni materijal potreban za ugradnju.</t>
  </si>
  <si>
    <t>Dobava, nabava  i ugradnja  nagibnog ogledala tip kao Gedy Prima Classe art. 6008 ili jednakovrijedan dim. 60x74,5 cm za ugradnju uz invalidski umivaonik. Stavka uključuje pričvrsni, brtveni i spojni materijal potreban za ugradnju.</t>
  </si>
  <si>
    <t>Dobava, nabava  i ugradnja  keramičkog zidnog pisoara tip kao Duravit D-Code art. 0829300000 ili jednakovrijedan u kompletu s pripadajućim sifonom i spojnim materijalom za montažu. Stavka uključuje pričvrsni, brtveni i spojni materijal potreban za ugradnju.</t>
  </si>
  <si>
    <t>Dobava, nabava  i ugradnja  instalacijskog elementa tip kao Geberit Duofix visine 130 cm za pisoar sa senzorskim uređajem art. 111.695.46.5 ili jednakovrijedan. Instalacijski element je samonosiv za ugradnju u suhomontažnu zidnu ili predzidnu konstrukciju u kompletu sa senzorskim uređajem 230V za ispiranje pisoara sa pokrovnom pločom u krom mat boji. Stavka uključuje pričvrsni, brtveni i spojni materijal potreban za ugradnju.</t>
  </si>
  <si>
    <t xml:space="preserve">Dobava, nabava  i ugradnja  zidne nadžbukne armature za tuš kadu tip kao Hansgrohe Focus art. 31960000 ili jednakovrijedan u kompletu s tuš konzolom Crometta 85 sa štednom tuš ručkom (potrošnja vode 6 l/min) promjera fi 85 mm art. 27652000 ili jednakovrijedan. Stavka uključuje pričvrsni, brtveni i spojni materijal potreban za ugradnju.  </t>
  </si>
  <si>
    <t>1.</t>
  </si>
  <si>
    <t>SANITARIJE APARTMANA</t>
  </si>
  <si>
    <t>2.</t>
  </si>
  <si>
    <t>prostor wellness-a - zid</t>
  </si>
  <si>
    <t>sanitarije bazena - pod i zid</t>
  </si>
  <si>
    <t>površina poda - kao Vouge Confetti fondo base</t>
  </si>
  <si>
    <t>površina zida - kao Vouge Confetti Decoro</t>
  </si>
  <si>
    <t>sanitarije restorana i invalidske - pod i zid</t>
  </si>
  <si>
    <t>restoran - zid</t>
  </si>
  <si>
    <t>terrazzo  dvorana</t>
  </si>
  <si>
    <t>terrazo lobby bara, cigar sobe, dvorane</t>
  </si>
  <si>
    <t>parket_SOBE</t>
  </si>
  <si>
    <t>parket_RESTORAN</t>
  </si>
  <si>
    <t>HODNICI 1. I 2. KAT</t>
  </si>
  <si>
    <t>parket_HODNICI 1. i 2. KAT</t>
  </si>
  <si>
    <t>drveni pod LOBBY</t>
  </si>
  <si>
    <t>LOBBY</t>
  </si>
  <si>
    <t>Nabava, dobava i ugradnja (polaganje) drvene podne obloge. Pod iz kocki hrast kocka 10x10xmin1,5cm, rubovi su kantirani 45°. Kocke od poprečno rezane hrastove grede sa vidljivim koncentričnim godovima. Kocke se lijepe pod visokim tlakom i temperaturom na drvenu ploču (šperploča WBP) debljine minimanlno 10 mm formata 120x50cm. Donja strana ploče je furnir 0,8 mm. Kocke su bajcane u orah ton. Završni ton prema dobavljenom uzorku, a prema odabiru projektanta.</t>
  </si>
  <si>
    <t>3.</t>
  </si>
  <si>
    <t>tepisi u 28 soba</t>
  </si>
  <si>
    <t>STAKLARSKI RADOVI</t>
  </si>
  <si>
    <t>ogledalo na vratima i zidu</t>
  </si>
  <si>
    <t>ukupna površina ogledala</t>
  </si>
  <si>
    <t>tepisoni</t>
  </si>
  <si>
    <t>dobava i montaža</t>
  </si>
  <si>
    <r>
      <t xml:space="preserve">• </t>
    </r>
    <r>
      <rPr>
        <sz val="10"/>
        <color indexed="8"/>
        <rFont val="Arial Narrow"/>
        <family val="2"/>
        <charset val="238"/>
      </rPr>
      <t>obrada i izvođenje završnih podnih obloga prema uputama proizvođača</t>
    </r>
  </si>
  <si>
    <r>
      <rPr>
        <b/>
        <sz val="10"/>
        <color indexed="8"/>
        <rFont val="Arial Narrow"/>
        <family val="2"/>
        <charset val="238"/>
      </rPr>
      <t>•</t>
    </r>
    <r>
      <rPr>
        <sz val="10"/>
        <color indexed="8"/>
        <rFont val="Arial Narrow"/>
        <family val="2"/>
        <charset val="238"/>
      </rPr>
      <t xml:space="preserve"> OPĆI UVJETI su sastavni dio ovog troškovnika</t>
    </r>
  </si>
  <si>
    <r>
      <t>•</t>
    </r>
    <r>
      <rPr>
        <sz val="10"/>
        <color indexed="8"/>
        <rFont val="Arial Narrow"/>
        <family val="2"/>
        <charset val="238"/>
      </rPr>
      <t xml:space="preserve"> stavke uljučuju pripremu podloga za ispravno postavljanje završnih podnih i zidnih obloga</t>
    </r>
  </si>
  <si>
    <r>
      <t xml:space="preserve">• </t>
    </r>
    <r>
      <rPr>
        <sz val="10"/>
        <color indexed="8"/>
        <rFont val="Arial Narrow"/>
        <family val="2"/>
        <charset val="238"/>
      </rPr>
      <t>stavke uljučuju sav potreban materijal i rad za izvedbu završnih zidnih podnih obloga.</t>
    </r>
  </si>
  <si>
    <r>
      <t xml:space="preserve">Dobava i ugradnja </t>
    </r>
    <r>
      <rPr>
        <b/>
        <sz val="10"/>
        <rFont val="Arial Narrow"/>
        <family val="2"/>
        <charset val="238"/>
      </rPr>
      <t>tepisona</t>
    </r>
    <r>
      <rPr>
        <sz val="10"/>
        <rFont val="Arial Narrow"/>
        <family val="2"/>
        <charset val="238"/>
      </rPr>
      <t xml:space="preserve"> kao završnog sloja u sobama hotela na pod i zid ispod i iza kreveta. Obloga se postavlja na niveliranu podlogu. Materijal mora udovoljavati protupožarnim normama, te biti otporan na habanje. Boja i uzorak prema izboru projektanta. Obavezno predočenje uzorka prije ugradnje.</t>
    </r>
  </si>
  <si>
    <r>
      <t>•</t>
    </r>
    <r>
      <rPr>
        <sz val="10"/>
        <color indexed="8"/>
        <rFont val="Arial Narrow"/>
        <family val="2"/>
        <charset val="238"/>
      </rPr>
      <t xml:space="preserve"> stavke uljučuju pripremu podloga za ispravno postavljanje završnih podnih obloga</t>
    </r>
  </si>
  <si>
    <r>
      <t xml:space="preserve">• </t>
    </r>
    <r>
      <rPr>
        <sz val="10"/>
        <color indexed="8"/>
        <rFont val="Arial Narrow"/>
        <family val="2"/>
        <charset val="238"/>
      </rPr>
      <t>stavke uljučuju sav potreban materijal i rad za izvedbu završnih podnih obloga (izrada sokla, postavljanje kutnih letvica, lakiranje brušenje, kitanje, fugiranje...)</t>
    </r>
  </si>
  <si>
    <t>6.</t>
  </si>
  <si>
    <t>4.</t>
  </si>
  <si>
    <t>7.</t>
  </si>
  <si>
    <t>7. STAKLARSKI RADOVI UKUPNO</t>
  </si>
  <si>
    <t>površina zida wellness-a</t>
  </si>
  <si>
    <t>površina pruga</t>
  </si>
  <si>
    <t>površina stropa - s podkonstrukcijom za ovješavanje</t>
  </si>
  <si>
    <t>Dobava i ugradnja zidne nadžbukne armature tip kao Hansgrohe Axor Montreux art. 16261000 za tuš kadu s diverterom u kompletu s tuš rozetom i ručkom za tuširanje. Termostatska armatura ima protok 20 l/min sa sigurnosnim zaporom kod 38˚C te ima mogućnost ograničenja maksimalne temperature na kartuši. U stavci je uključena tuš nosač 90cm prilagodljiva kuta u kompletu sa tuš ručka Axor Monteux promjera fi 100 mm s tuš cijevi duljine 160 cm art. 27982000. Stavka uključuje pričvrsni, brtveni i spojni materijal potreban za ugradnju.</t>
  </si>
  <si>
    <t>Dobava i ugradnja stojeće jednoručne armature za umivaonik tip kao Hansgrohe Metropol Calssic160art. 31202000. Završna obrada krom. Duljina izljeva je 125 mm, visina 101 mm. Dolazi u kompletu s odvodnim setom i šipkom za zatvaranje. Ugrađuje se na umivaonik Efi. Stavka uključuje kutne ventile s filterom te pričvrsni, brtveni i spojni materijal potreban za ugradnju.</t>
  </si>
  <si>
    <t>Dobava i ugradnja podžbukne armature tip kao Hansgrohe Metropol art. 31345000  za tuš kadu s dva izlaza u kompletu s nadglavnim tušem art.27424000 i ručkom za tuširanje art.2853900  Završna obrada krom. U stavci je uključena podžbukni element Ibox art. 018001800. Za tuširanje se koristi tuš ručka s tuš cijevi duljine 160 cm art 28276000 , nosačem tuš ručke te priključka za tuš art. 16884000 i 28324000. Stavka uključuje pričvrsni, brtveni i spojni materijal potreban za ugradnju.</t>
  </si>
  <si>
    <t xml:space="preserve">Dobava i polaganje parketa kao završne podne obloge. Masivni parket izrađen od cjelovitog drva, oblik parketa francuski vez (kraće stranice pod kutom 45°) svaki element ima utor i pero na svakoj strani te na licu mikro faze (skošenja rubova) sa sve 4 strane (45°, 1mm), površinski obrađen UV otvrdnjavajućim lakom. Vrsta drveta hrast. Dimenzija 495x70x14.
Parketni elementi su površinski obrađeni UV otvrdnjavajućim lakom (Bona) u 6 slojeva i namijenjeni za uporabu srednjeg/visokog intenziteta.
Parket je proizveden prema usklađenoj tehničkoj specifikaciji HRN EN 14342:2008.
Relativni sadržaj vlage je 9+/-2%.
Masivni parket izrađen od cjelovitog drva hrasta, dimenzija 440/70/14 mm (dulj. x šir. x deb.), lakirana UV otvrdnjavajućim lakom, namijenjen postavljanju lijepljenjem ili čavlanjem na nosivu podlogu u interijerima.
Do 5% elemenata mogu se razlikovati od deklariranog
Reakcija na vatru obzirom na minimalnu prosječnu gustoću i minimalnu ukupnu debljinu Cfl-s1 691kg/m3 10 mm
Emisija formaldehida E1
Emisija pentaklorfenola &lt; 5 ppm
Sila loma (maksimalno opterećenje) i raspon NPD
Klizavost 86
Toplinska vodljivost 0,172 W/m K
Biološka otpornost Razred 2
</t>
  </si>
  <si>
    <t xml:space="preserve">
 Postavlja se na čvrstu suhu (&lt;1,8% vlage - mjereno CM metodom) i niveliranu podlogu,  upotrebom pimera Sika MB primer te trajnoelasticnog ljepila Sika T-45, te postava i silikoniranje završnih kutnih lajsni - u cijenu postave ukljuceno završno cišcenje te voskanje poda. Parket je visoke kvalitete. Stavka uključuje i sve nivelacijske podloge, te sve potrebne međuslojeve za postavu poda i površinsku zaštitu drva. U cijenu stavke uključiti dobavu i postavu rubnog sokla. Materijal, detalje završetka i općeniti izgled parketa uskladiti s projektantom. Završna obrada i boja parketa i sokla prema izboru projetanta.
</t>
  </si>
  <si>
    <t>Naponema:
W=wellness, 
SA=Sjeverni Anex, 
JA=Južni Anex
CS=Centralno stubište</t>
  </si>
  <si>
    <t>nagazne plohe (W, JA, CS)</t>
  </si>
  <si>
    <t>unutarnja stubišta za goste s hodnicima
(W, JA, CS)</t>
  </si>
  <si>
    <t>čela stuba (W, JA, CS)</t>
  </si>
  <si>
    <t>duljina sokla (W, JA, CS)</t>
  </si>
  <si>
    <t>Nabava i postava protukliznih gres keramičkih pločica "A" kvalitete. Za pod dimenzija 30x30 cm (tip kao Caesar Industia ili jednakovrijedan), postavljene u poboljšano cementno ljepilo C2TE. Pločice su glazirana gres keramika. Pločice na podu moraju biti primjerene protuklizne obrade R9 za upotrebu te primjerene otpornosti na udarce. Postava prema upustvima proizvođač.</t>
  </si>
  <si>
    <t>površina podesta s nagaznim plohama</t>
  </si>
  <si>
    <t>unutarnja stubišta i hodnici - za zaposlene (SA+SERVISNO HO)</t>
  </si>
  <si>
    <t>restoran - pod CRNE TRAKE</t>
  </si>
  <si>
    <t>trgovina i hodnik (gosti)</t>
  </si>
  <si>
    <t>površina poda hodnika</t>
  </si>
  <si>
    <t>ETAŽA -1</t>
  </si>
  <si>
    <t>m'</t>
  </si>
  <si>
    <t>duljina sokla ispod elemenata kuhinje (h=15cm)</t>
  </si>
  <si>
    <t>sanitarije hotelskih soba - pod i zid (+1, +2)</t>
  </si>
  <si>
    <t>sanitarije i hodnik hotelskih apartmana - pod i zid (ULAZNI KUBUS)</t>
  </si>
  <si>
    <t>Keramičkim pločicama se oblaže pod, zid, strop ulaznog dijela u ravnini kupaonice = ulazni kubus</t>
  </si>
  <si>
    <t>sanitarije osoblja u prizemlju i blagovaonica</t>
  </si>
  <si>
    <t>prostor oko bazena na -1</t>
  </si>
  <si>
    <t>spremišta + garderoba dvorane pod i zid</t>
  </si>
  <si>
    <t>površina poda sanitarija</t>
  </si>
  <si>
    <t>površina zida sanitarija</t>
  </si>
  <si>
    <t>prostor vodenog zrcala / terasa restorana / nenatkriveni prostor zapadni
=sve jedinstvena površina - ZAPADNI PLATO</t>
  </si>
  <si>
    <t>FDP500</t>
  </si>
  <si>
    <t>FX200</t>
  </si>
  <si>
    <t>P8020 ORAC LUXXUS 200 x 6 x 2,5</t>
  </si>
  <si>
    <t>P4020 ORAC 200 x 5 x 3</t>
  </si>
  <si>
    <t>SX118 ORAC 200 x 14 x 1,8</t>
  </si>
  <si>
    <t>C217 200 x15,5 x 10,5</t>
  </si>
  <si>
    <t>Dobava, nabava i izvedba profilacija zidova sobe tip kao Orac Decor P8020, P4020, SX118, C217, a sve prema priloženoj shemi polaganja. Profilacije se dobavljaju kao gotove te režu i montiraju, te liče u jednakoj boji kao i zid. Sve u RAL-u prema odabiru projektanta. U cijenu uključen sav materijal i pribor, FD500 - ljepilo za spajanje profila i zida i FX200 - ljepilo za spajanje profilacija na bazi polyuretana.</t>
  </si>
  <si>
    <t>površina ispod vodenog zrcala</t>
  </si>
  <si>
    <t>površina ispod nadstrešnice restorana</t>
  </si>
  <si>
    <t>površina između zrcala i hotela</t>
  </si>
  <si>
    <t>loggia apartmana SA, apartman S3 (2.kat istok)</t>
  </si>
  <si>
    <t>Dobava i ugradnja kromiranog držača rezervnog rolo papira tip kao Inda A32250CR. Stavka uključuje pričvrsni, brtveni i spojni materijal potreban za ugradnju.</t>
  </si>
  <si>
    <t>površina zida SOBA</t>
  </si>
  <si>
    <t>površina stropova SOBA</t>
  </si>
  <si>
    <t>poršina patiniranja JAVNIH PROSTORA</t>
  </si>
  <si>
    <r>
      <t>Dobava, nabava i ugradnja (ljepljenje)  strukturirane papirne zidne tapete tip kao</t>
    </r>
    <r>
      <rPr>
        <b/>
        <sz val="9"/>
        <rFont val="Arial Narrow"/>
        <family val="2"/>
        <charset val="238"/>
      </rPr>
      <t xml:space="preserve"> </t>
    </r>
    <r>
      <rPr>
        <sz val="9"/>
        <rFont val="Arial Narrow"/>
        <family val="2"/>
        <charset val="238"/>
      </rPr>
      <t xml:space="preserve">Muramour (digital wall coverings) ili jednakovrijedno </t>
    </r>
    <r>
      <rPr>
        <b/>
        <sz val="9"/>
        <rFont val="Arial Narrow"/>
        <family val="2"/>
        <charset val="238"/>
      </rPr>
      <t xml:space="preserve"> </t>
    </r>
    <r>
      <rPr>
        <sz val="9"/>
        <rFont val="Arial Narrow"/>
        <family val="2"/>
        <charset val="238"/>
      </rPr>
      <t>na gipskartonske zidove kupaonice, vrata kupaonice, vrata ugradbenog ormara i strop kupaonskog bloka prema priloženoj shemi. Tapeta je savitljiva, lako prijanja na podlogu. Tapeta je reljefne površine prema odabiru projektanta, ima odličnu otpornost na svjetlo. Polaganje prema uputstvima proizvođača.</t>
    </r>
  </si>
  <si>
    <t>površina stropova JAVNIH PROSTORA</t>
  </si>
  <si>
    <t>Ličenje tavelice na kosom krovu</t>
  </si>
  <si>
    <t>Ličenje tavelica prije ugradnje postojećih tavelica koje dobavlja investitora (postojeće tavelice stare zgrade vinarije). Ličenje pojedinačne tavelice u obliku trokuta. Veličina tavelice 25x12cm</t>
  </si>
  <si>
    <r>
      <t>Nabava i postava protukliznih gres keramičkih pločica "A" kvalitete, dimenzija  80*80cm (</t>
    </r>
    <r>
      <rPr>
        <b/>
        <sz val="9"/>
        <rFont val="Arial Narrow"/>
        <family val="2"/>
        <charset val="238"/>
      </rPr>
      <t>tip kao Matieres di Rex ili jednakovrijedan</t>
    </r>
    <r>
      <rPr>
        <sz val="9"/>
        <rFont val="Arial Narrow"/>
        <family val="2"/>
        <charset val="238"/>
      </rPr>
      <t>), boje prema odabiru projektanta, postavljene u poboljšano cementno ljepilo C2TE. Pločice su ravno rezanih rubova, retificirane, debljine 10mm. Uključiti dobavu i izvedbu rubnog sokla iz keramike visine 10cm, obračun po m1 sokla. Pločice moraju biti R10B protuklizne obrade. Postava prema upustvima proizvođača.</t>
    </r>
  </si>
  <si>
    <r>
      <t>Nabava i postava protukliznih gres keramičkih pločica "A" kvalitete, dimenzija  120*240cm (</t>
    </r>
    <r>
      <rPr>
        <b/>
        <sz val="9"/>
        <rFont val="Arial Narrow"/>
        <family val="2"/>
        <charset val="238"/>
      </rPr>
      <t>tip kao Matieres di Rex ili jednakovrijedan</t>
    </r>
    <r>
      <rPr>
        <sz val="9"/>
        <rFont val="Arial Narrow"/>
        <family val="2"/>
        <charset val="238"/>
      </rPr>
      <t>), boje prema odabiru projektanta, postavljene u poboljšano cementno ljepilo C2TE. Pločice su ravno rezanih rubova, retificirane, debljine 6mm. Uključiti dobavu i izvedbu rubnog sokla iz keramike visine 10cm, obračun po m1 sokla. Postava prema upustvima proizvođača.</t>
    </r>
  </si>
  <si>
    <r>
      <t>Nabava i postava protukliznih gres keramičkih pločica "A" kvalitete, dimenzija 25*25 cm (</t>
    </r>
    <r>
      <rPr>
        <b/>
        <sz val="9"/>
        <rFont val="Arial Narrow"/>
        <family val="2"/>
        <charset val="238"/>
      </rPr>
      <t>tip kao Vouge Graph ili jednakovrijedan</t>
    </r>
    <r>
      <rPr>
        <sz val="9"/>
        <rFont val="Arial Narrow"/>
        <family val="2"/>
        <charset val="238"/>
      </rPr>
      <t xml:space="preserve">), boje prema odabiru projektanta neutral C, postavljene u poboljšano cementno ljepilo. Pločice su ravno rezanih rubova, retificirane, debljine 10mm.  Zid se oblaže pločicama do 2 m visine od gotovog poda. Uključiti dobavu i izvedbu rubnog sokla iz keramike visine 10cm, obračun po m1 sokla. Pločice na podu moraju biti primjerene protuklizne obrade R10.Postava prema upustvima proizvođača. </t>
    </r>
  </si>
  <si>
    <r>
      <t>Nabava i postava protukliznih gres keramičkih pločica "A" kvalitete. Za pod dimenzija 30x30 cm deb. 7,6mm (</t>
    </r>
    <r>
      <rPr>
        <b/>
        <sz val="9"/>
        <rFont val="Arial Narrow"/>
        <family val="2"/>
        <charset val="238"/>
      </rPr>
      <t>tip kao Caesar Industria ili jednakovrijedan</t>
    </r>
    <r>
      <rPr>
        <sz val="9"/>
        <rFont val="Arial Narrow"/>
        <family val="2"/>
        <charset val="238"/>
      </rPr>
      <t>), postavljene u poboljšano cemantno ljepilo C2TE. Pločice su ravno rezanih rubova, protukliznosti R12. Za zid dimenzija 20x20 cm (</t>
    </r>
    <r>
      <rPr>
        <b/>
        <sz val="9"/>
        <rFont val="Arial Narrow"/>
        <family val="2"/>
        <charset val="238"/>
      </rPr>
      <t>tip kao Vouge Ghiaccio)</t>
    </r>
    <r>
      <rPr>
        <sz val="9"/>
        <rFont val="Arial Narrow"/>
        <family val="2"/>
        <charset val="238"/>
      </rPr>
      <t>, boje prema odabiru projektanta, postavljene u poboljšano cemantno ljepilo C2TE. Pločice je glazirana gres keramika debljine 7,6 mm. Uključiti dobavu i izvedbu rubnog sokla iz ker. pločica iste vrste kao pod, visine 15cm, obračun po m1 sokla. Zid se oblaže pločicama do 2 m visine od gotovog poda na vanjskim kutevima na spoju postavlja se rubna lajsna. Pločice na podu moraju biti primjerene protuklizne obrade za upotrebu u kuhinji te primjerene otpornosti na udarce. Postava prema upustvima proizvođača.</t>
    </r>
  </si>
  <si>
    <r>
      <t>Nabava i postava gres keramičkih pločica "A" kvalitete, dimenzija 25*25cm  deb.10mm (</t>
    </r>
    <r>
      <rPr>
        <b/>
        <sz val="9"/>
        <rFont val="Arial Narrow"/>
        <family val="2"/>
        <charset val="238"/>
      </rPr>
      <t>tip kao Vouge Confetti ili jednakovrijedan</t>
    </r>
    <r>
      <rPr>
        <sz val="9"/>
        <rFont val="Arial Narrow"/>
        <family val="2"/>
        <charset val="238"/>
      </rPr>
      <t>), boje prema odabiru projektanta, postavljene u poboljšano cementno ljepilo C2TE. Pločice su ravno rezanih rubova, retificirane. Zid se oblaže pločicama do 2 m visine od gotovog poda. Pločice na podu moraju biti primjerene protuklizne obrade. Postava prema upustvima proizvođača.</t>
    </r>
  </si>
  <si>
    <r>
      <t>Nabava i postava protukliznih gres keramičkih pločica "A" kvalitete, dimenzija 25*25 cm (</t>
    </r>
    <r>
      <rPr>
        <b/>
        <sz val="9"/>
        <rFont val="Arial Narrow"/>
        <family val="2"/>
        <charset val="238"/>
      </rPr>
      <t>tip kao Mutina Puzzle ili jednakovrijedan</t>
    </r>
    <r>
      <rPr>
        <sz val="9"/>
        <rFont val="Arial Narrow"/>
        <family val="2"/>
        <charset val="238"/>
      </rPr>
      <t xml:space="preserve">), boje i sheme polaganja  prema odabiru projektanta, postavljene u poboljšano cementno ljepilo C2TE. Pločice su ravno rezanih rubova retificirane, debljine 14mm. Zid se oblaže pločicama do 2 m visine od gotovog poda. Pločice na podu moraju biti primjerene protuklizne obrade R10.Postava prema upustvima proizvođača. </t>
    </r>
  </si>
  <si>
    <r>
      <t>Nabava i postava protukliznih gres keramičkih pločica "A" kvalitete, dimenzija 25*25 cm (</t>
    </r>
    <r>
      <rPr>
        <b/>
        <sz val="9"/>
        <rFont val="Arial Narrow"/>
        <family val="2"/>
        <charset val="238"/>
      </rPr>
      <t>tip kao Vouge Graph ili jednakovrijedan</t>
    </r>
    <r>
      <rPr>
        <sz val="9"/>
        <rFont val="Arial Narrow"/>
        <family val="2"/>
        <charset val="238"/>
      </rPr>
      <t xml:space="preserve">), boje prema odabiru projektanta neutral C, postavljene u poboljšano cementno ljepilo. Pločice su ravno rezanih rubova, retificirane, debljine 10mm.  Zid se oblaže pločicama do 2 m visine od gotovog poda.
Uključiti dobavu i izvedbu rubnog sokla iz ker. pločica iste vrste kao pod, visine 10cm, obračun po m1 sokla. Pločice na podu moraju biti primjerene protuklizne obrade R10.Postava prema upustvima proizvođača. </t>
    </r>
  </si>
  <si>
    <r>
      <t>Nabava i postava protukliznih gres keramičkih pločica "A" kvalitete. Za pod dimenzija 30x30 cm (</t>
    </r>
    <r>
      <rPr>
        <b/>
        <sz val="9"/>
        <rFont val="Arial Narrow"/>
        <family val="2"/>
        <charset val="238"/>
      </rPr>
      <t>tip kao Caesar Industia ili jednakovrijedan</t>
    </r>
    <r>
      <rPr>
        <sz val="9"/>
        <rFont val="Arial Narrow"/>
        <family val="2"/>
        <charset val="238"/>
      </rPr>
      <t>), za zid dimenzija 20x20 cm (</t>
    </r>
    <r>
      <rPr>
        <b/>
        <sz val="9"/>
        <rFont val="Arial Narrow"/>
        <family val="2"/>
        <charset val="238"/>
      </rPr>
      <t>tip kao Vouge Ghiaccio ili jednakovrijedan</t>
    </r>
    <r>
      <rPr>
        <sz val="9"/>
        <rFont val="Arial Narrow"/>
        <family val="2"/>
        <charset val="238"/>
      </rPr>
      <t>), postavljene u poboljšano cementno ljepilo C2TE. Pločice su glazirana gres keramika. Pločice na podu moraju biti primjerene protuklizne obrade R9 za upotrebu te primjerene otpornosti na udarce. Postava prema upustvima proizvođača.</t>
    </r>
  </si>
  <si>
    <r>
      <t>Nabava i postava protukliznih gres keramičkih fazonskih komada- stepenika i pločica "A" kvalitete, dimenzija 60*60 cm, a na stubama prema veličini stube od tipskih gazišta 33*120*3cm, čela gazišta tipska 12*120cm (</t>
    </r>
    <r>
      <rPr>
        <b/>
        <sz val="9"/>
        <rFont val="Arial Narrow"/>
        <family val="2"/>
        <charset val="238"/>
      </rPr>
      <t>tip kao Matieres di Rex ili jednakovrijedan</t>
    </r>
    <r>
      <rPr>
        <sz val="9"/>
        <rFont val="Arial Narrow"/>
        <family val="2"/>
        <charset val="238"/>
      </rPr>
      <t xml:space="preserve">), boje prema odabiru projektanta, postavljene u poboljšano cementno ljepilo C2TE. Pločice su ravno rezanih rubova, retificirane, debljine 10mm.  Pločice na podu moraju biti primjerene protuklizne obrada R10B. Postava prema upustvima proizvođača. Obračun prema površinama hodnika i podesta, nagaznih ploha i prema površini čela stube, te sokla. </t>
    </r>
  </si>
  <si>
    <r>
      <t>Nabava, dobava i ugradnja i postava gres keramičkih pločica "A" kvalitete, dimenzija 20x60 cm (</t>
    </r>
    <r>
      <rPr>
        <b/>
        <sz val="9"/>
        <rFont val="Arial Narrow"/>
        <family val="2"/>
        <charset val="238"/>
      </rPr>
      <t>tip kao Floorgres B&amp;W ili jednakovrijedan</t>
    </r>
    <r>
      <rPr>
        <sz val="9"/>
        <rFont val="Arial Narrow"/>
        <family val="2"/>
        <charset val="238"/>
      </rPr>
      <t xml:space="preserve">) režu se na mjeru koja je potrebna za intarziju u parketu, boje prema odabiru projektanta, postavljene u poboljšano cementno ljepilo C2TE. Pločice su ravno rezanih rubova , retificirane, debljine 10mm. Pločice na podu moraju biti primjerene protuklizne obrade, i primjerene otpornosti na atmosferske utjecaje. Postava prema uputstvima proizvođača. </t>
    </r>
  </si>
  <si>
    <r>
      <t xml:space="preserve">Nabava i postava glaziranih gres keramičih pločica "A" kvalitete, dimenzija 7,5*15cm </t>
    </r>
    <r>
      <rPr>
        <b/>
        <sz val="9"/>
        <rFont val="Arial Narrow"/>
        <family val="2"/>
        <charset val="238"/>
      </rPr>
      <t>(tip kao CESI Metro Diamantato Gold ili jednakovrijedan)</t>
    </r>
    <r>
      <rPr>
        <sz val="9"/>
        <rFont val="Arial Narrow"/>
        <family val="2"/>
        <charset val="238"/>
      </rPr>
      <t xml:space="preserve"> postavljene u poboljšano cementno ljepilo C2TE. Pločice su ravno rezanih rubova ,debljine 9,5mm. Postava prema uputstvima proizvođača. </t>
    </r>
  </si>
  <si>
    <r>
      <t>Nabava i postava protukliznih gres keramičkih pločica "A" kvalitete, dimenzija 40*80cm (</t>
    </r>
    <r>
      <rPr>
        <b/>
        <sz val="9"/>
        <rFont val="Arial Narrow"/>
        <family val="2"/>
        <charset val="238"/>
      </rPr>
      <t>tip kao Floorgres Ecoteh 1.0 ili jednakovrijedan</t>
    </r>
    <r>
      <rPr>
        <sz val="9"/>
        <rFont val="Arial Narrow"/>
        <family val="2"/>
        <charset val="238"/>
      </rPr>
      <t>), boje prema odabiru projektanta, postavljene u poboljšano cementno ljepilo C2TE. Pločice su ravno rezanih rubova, retificirane, debljine oko 10mm. Pločice na podu moraju biti primjerene protuklizne obrade R10  . Postava prema upustvima proizvođača.</t>
    </r>
  </si>
  <si>
    <r>
      <t>Nabava i postava protukliznih gres keramičkih pločica "A" kvalitete, dimenzija  40*80cm (</t>
    </r>
    <r>
      <rPr>
        <b/>
        <sz val="9"/>
        <rFont val="Arial Narrow"/>
        <family val="2"/>
        <charset val="238"/>
      </rPr>
      <t>tip kao Matieres di Rex ili jednakovrijedan</t>
    </r>
    <r>
      <rPr>
        <sz val="9"/>
        <rFont val="Arial Narrow"/>
        <family val="2"/>
        <charset val="238"/>
      </rPr>
      <t>), boje prema odabiru projektanta, postavljene u poboljšano cementno ljepilo C2TE. Pločice su ravno rezanih rubova, retificirane, debljine 10mm. Uključiti dobavu i izvedbu rubnog sokla iz keramike visine 10cm, obračun po m1 sokla. Pločice moraju biti R11 protuklizne obrade. Postava prema upustvima proizvođača.</t>
    </r>
  </si>
  <si>
    <r>
      <t>Nabava i postava protukliznih gres keramičkih pločica "A" kvalitete, dimenzija  40*80cm (</t>
    </r>
    <r>
      <rPr>
        <b/>
        <sz val="9"/>
        <rFont val="Arial Narrow"/>
        <family val="2"/>
        <charset val="238"/>
      </rPr>
      <t>tip kao Matieres di Rex ili jednakovrijedan</t>
    </r>
    <r>
      <rPr>
        <sz val="9"/>
        <rFont val="Arial Narrow"/>
        <family val="2"/>
        <charset val="238"/>
      </rPr>
      <t>), boje prema odabiru projektanta, postavljene u poboljšano cementno ljepilo C2TE. Pločice su ravno rezanih rubova, retificirane, debljine 10mm. Uključiti dobavu i izvedbu rubnog sokla iz keramike visine 10cm, obračun po m1 sokla. Pločice moraju biti otporne na utjecaj klorida u bazenskoj vodi i R10B protuklizne obrade. Postava prema upustvima proizvođača.</t>
    </r>
  </si>
  <si>
    <r>
      <t>Nabava i postava protukliznih gres keramičkih pločica "A" kvalitete, dimenzija 40*80 cm (</t>
    </r>
    <r>
      <rPr>
        <b/>
        <sz val="9"/>
        <rFont val="Arial Narrow"/>
        <family val="2"/>
        <charset val="238"/>
      </rPr>
      <t>tip kao Rex Matieres ili jednakovrijedan</t>
    </r>
    <r>
      <rPr>
        <sz val="9"/>
        <rFont val="Arial Narrow"/>
        <family val="2"/>
        <charset val="238"/>
      </rPr>
      <t xml:space="preserve">), boje prema odabiru projektanta, postavljene u poboljšano cementno ljepilo C2TE. Pločice su ravno rezanih rubova, retificirane, debljine 10mm. Pločice na podu moraju biti primjerene protuklizne obrade, klase protukliznosti R11 i primjerene otpornosti na atmosferske utjecaje. Postava prema uputstvima proizvođača. </t>
    </r>
  </si>
  <si>
    <t>staklena pregrada između kupaonice i sobe apartmana hotela</t>
  </si>
  <si>
    <t xml:space="preserve">Dobava, nabava i ugradnja staklene pregrade između kupaonice i sobe. Kaljeno staklo ugrađuje se u za to predviđeni okvir od U čeličnih profila. U stavku uključen sav potreban pribor za ugradnju i brtve. </t>
  </si>
  <si>
    <t xml:space="preserve">Dobava i polaganje parketa kao završne podne obloge. Masivni parket izrađen od cjelovitog drva, oblik parketa francuski vez (kraće stranice pod kutom 45°) svaki element ima utor i pero na svakoj strani te na licu mikro faze (skošenja rubova) sa sve 4 strane (45°, 1mm), površinski obrađen UV otvrdnjavajućim lakom. Vrsta drveta hrast. Dimenzija 495x70x14.
Parketni elementi su površinski obrađeni UV otvrdnjavajućim lakom (Bona) u 6 slojeva i namijenjeni za uporabu srednjeg/visokog intenziteta.
Parket je proizveden prema usklađenoj tehničkoj specifikaciji HRN EN 14342:2008.
Relativni sadržaj vlage je 9+/-2%.
Masivni parket izrađen od cjelovitog drva hrasta, dimenzija 440/70/14 mm (dulj. x šir. x deb.), lakirana UV otvrdnjavajućim lakom, namijenjen postavljanju lijepljenjem ili čavlanjem na nosivu podlogu u interijerima.
</t>
  </si>
  <si>
    <t xml:space="preserve">Do 5% elemenata mogu se razlikovati od deklariranog
Reakcija na vatru obzirom na minimalnu prosječnu gustoću i minimalnu ukupnu debljinu Cfl-s1 691kg/m3 10 mm
Emisija formaldehida E1
Emisija pentaklorfenola &lt; 5 ppm
Sila loma (maksimalno opterećenje) i raspon NPD
Klizavost 86
Toplinska vodljivost 0,172 W/m K
Biološka otpornost Razred 2
</t>
  </si>
  <si>
    <t>montaža rubne lajsne</t>
  </si>
  <si>
    <t>montaža parketa</t>
  </si>
  <si>
    <t>rubna lajsna</t>
  </si>
  <si>
    <t>ured na recepciji</t>
  </si>
  <si>
    <t>sanitarije recepcije i dvorane - pod i zid</t>
  </si>
  <si>
    <t xml:space="preserve"> cigar sobe</t>
  </si>
  <si>
    <t>terrazzo lobby bara</t>
  </si>
  <si>
    <t>terrazzo  JA</t>
  </si>
  <si>
    <t>Dobava, nabava i izvođenje klasičnih brušenih podova nanošenjem visokoopteretivne mase miješane s agregatom granulata i u boji po odabiru projektanta. Potrebno je koristiti agregat crvene boje (terakota) što većih mogućih dimenzija.U jediničnu cijenu uključiti brušenje, zapunjavanje pora, ponovno brušenje i poliranje do potpune graltkoće, te završni transparentni premaz. U stavku uključiti izradu terrazza različitih boja, sve prema shemi i prema odabiru projektanta. U cijenu uključen sav potreban materijal i probor.</t>
  </si>
  <si>
    <r>
      <t>Nabava i postava protukliznih gres keramičkih pločica "A" kvalitete, dimenzija 4*4 cm (</t>
    </r>
    <r>
      <rPr>
        <b/>
        <sz val="9"/>
        <rFont val="Arial Narrow"/>
        <family val="2"/>
        <charset val="238"/>
      </rPr>
      <t>tip kao Mirage Corrugated ili jednakovrijedan</t>
    </r>
    <r>
      <rPr>
        <sz val="9"/>
        <rFont val="Arial Narrow"/>
        <family val="2"/>
        <charset val="238"/>
      </rPr>
      <t xml:space="preserve">), boje prema odabiru projektanta, postavljene u poboljšano cementno ljepilo C2TE. Pločice su ravno rezanih rubova, retificirane, debljine 10mm. Pločice na podu moraju biti primjerene protuklizne obrade, klase protukliznosti R11 i primjerene otpornosti na atmosferske utjecaje. Postava prema uputstvima proizvođača. </t>
    </r>
  </si>
  <si>
    <t>površina zida ("prljava spremišta")</t>
  </si>
  <si>
    <t>površine hodnika (garaža do CS, JA ophod cijeli (bez prizemlja-terrazo), W ho do sunčališta, ho lobby dvorana)
površina podesta stubišta 
(cijeli stub. W,CS - sva površina do vrata/parketa)</t>
  </si>
  <si>
    <t>površina hodnika (od BLAG. Do KUH i izlaza), podesta i nagaznih ploha</t>
  </si>
  <si>
    <t>kuhinja, pekarnica, hladna komora - zid i pod</t>
  </si>
  <si>
    <t>Kvalitetni tepison tip kao Regeneracija Point ili jednakovrijedan  - sastava flora 100% RUNSKA VUNA i poleđine od POLIPROPILENA. Strukture je velura (šišano) i bukle (čvorano), dobiven ručnim taftanjem.Tepison je obrađen protiv gorenja po normi HRN EN 13501-1. Dobavljiv u 182 boje. Ukupna težina 4.600g/m2, težina flora 3.300h/m2, ukupne visin tepiha min 19mm,  (visine flora min 12mm). Boja i uzorak po izboru projektanta. Prije ugradnje obavezno predočiti uzorak projektantu na potvrdu. Stavka sadrži jednokratno nanošenje mase za izravnavanje. Sve kompletno izvedeno sa svim veznim i pomoćnim materijalom.</t>
  </si>
  <si>
    <t>tepisi u apartmanima 2, 3 i 4(pod, zid, strop)</t>
  </si>
  <si>
    <t>dim 180x220cm (S2 i S4)</t>
  </si>
  <si>
    <t>dim 145x280cm (S1)</t>
  </si>
  <si>
    <t>dim 170x150cm (S3)</t>
  </si>
  <si>
    <t>loggia apartmana SA, apartman 2 i 4 (1 i 2.kat zapad)</t>
  </si>
  <si>
    <t>Dobava, nabava  i ugradnja staklene stijene sa fiksnom stijenom i krilnim vratima tip kao Novellini Kuadra H+HFA. Staklena stijena visine 200 cm sastoji se od fiksne stijene širine 87 cm u kombinaciji sa krilnim vratima (kut otvaranja 180 *) širine 37 cm koja su montirana na fiksnu stijenu. Tuš vrata izvedena s aluminijskim kromiranim profilima te ostakljena sigurnosnim transparentnim staklom debljine 8 mm. Staklo kabine izvedeno posebnim Crystal clear tretmanom zbog lakšeg čišćenja i održavanja. Prije narudžbe na objektu je potrebno uzeti točne mjere. U stavci uključeno i silikoniranje spojeva. Stavka uključuje pričvrsni, brtveni i spojni materijal potreban za ugradnju.</t>
  </si>
  <si>
    <t xml:space="preserve">prostor bazena </t>
  </si>
  <si>
    <t>Nabava i postava gres keramičkog mozaika "A" kvalitete, dimenzija 2,5*2,5 cm postavljen na mrežici (tip kao Appiani Antologhia), boje prema odabiru projektanta, postavljene poboljšano cementno ljepilo sa aditivom  C2TE. Pločice moraju biti otporne na utjecaj klorida u bazenskoj vodi te adakvatne protukliznosti na ulazno izlaznim stepenicama  Postava prema uputstvima proizvođača te fugiranje izvesti sa epoxy fugirnom masom boje po izboru projektanta. Obračun po m2 ugrađrenog mozaika</t>
  </si>
  <si>
    <t>površina poda bazena MOS 7013</t>
  </si>
  <si>
    <t>površina protukliznog MAS 713C</t>
  </si>
  <si>
    <t>površina vertikalnih stranica MOS 7013</t>
  </si>
  <si>
    <t>površina plivaćih traka i uznake stepenica MOS7010</t>
  </si>
  <si>
    <t>• stavke uljučuju pripremu podloga za ispravno postavljanje završnih zidnih obloga</t>
  </si>
  <si>
    <t>• stavke uljučuju sav potreban materijal i rad za izvedbu završnih zidnih obloga.</t>
  </si>
  <si>
    <t>• obrada i izvođenje završnih podnih obloga prema uputama proizvođača</t>
  </si>
  <si>
    <t>• OPĆI UVJETI su sastavni dio ovog troškovnika</t>
  </si>
  <si>
    <t>Nabava, dobava i ugradnja 6 mm clear ogledala brušenog ruba na ulazna vrata sobe i zida. Ogledalo se ljepi na punu dimenziju vratnog krila. (na ogledalu potrebno ostaviti rupe za postavljanje kvake i ključanice. 
Podloga prije ljepljenja mora biti suha i dovloljno ravna, bez masnoće i prljavštine i dovoljno suha.</t>
  </si>
  <si>
    <t>Zidna tapeta na zidovima TRGOVINE</t>
  </si>
  <si>
    <t>Dobava, nabava i ugradnja (ljepljenje)  strukturirane papirne zidne tapete tip kao Muramour (digital wall coverings) ili jednakovrijedno  na zidove trgovine. Tapeta je savitljiva, lako prijanja na podlogu. Tapeta je reljefne površine prema odabiru projektanta, ima odličnu otpornost na svjetlo. Polaganje prema uputstvima proizvođača.</t>
  </si>
  <si>
    <t>Dobava, nabava  i ugradnja podne keramičke wc školjke tip kao Flaminia  Efi dim. 55x35x38,5 cm art. 6011 ili jednakovrijedan sa odvodom u zid u kompletu s pripadajućim wc sjedalom sa sistemom "softclose" art. 23/CR s kromiranim vijcima te setom za montažu art. 9001. Stavka uključuje pričvrsni, brtveni i spojni materijal potreban za ugradnju.</t>
  </si>
  <si>
    <t>Niše u kupaonicama soba</t>
  </si>
  <si>
    <t>Postava gres keramičkih pločica u prostor niša (u gipskartonskim zidovima) u kupaonicama dim. 36x50x8,5+2cm i 60x60x20+2cm, spojeve keramike u niši sa vanjskom keramikom obraditi "gerung", dok donja polica mora imati prepust van zida 2cm obrade L+, na visini od 25 cm potrebno je izbušiti rupe za nosače staklene police dim. 35,5x8cm i 59,5x19. U cijenu je potrebno uračunati staklenu policu i sve potrebne radnje za ispunjenje stavke u cijelosti.
Obračun po komadu.</t>
  </si>
  <si>
    <t>36x50x8,5+2cm</t>
  </si>
  <si>
    <t>60x60x20+2cm</t>
  </si>
  <si>
    <t>Dobava, nabava  i ugradnja keramičkog umivaonika tip kao Flaminia Efi 70 art. 6006 ili jednakovrijedan dimenzije 70X54x28 cm u kompletu sa sifonom Geberit 151.034.21.1. Umivaonik se ugrađuje na keramički stalak art. 6009 dim. 25,5x65 cm koji je u cijeni stavke, te se fiksira na zid setom za montažu art. 9002. Stavka uključuje pričvrsni, brtveni i spojni materijal potreban za ugradnju.</t>
  </si>
  <si>
    <t>površina stropa - s podkonstrukcijom za ovješavanje  Alabastri di Rex - Bamboo</t>
  </si>
  <si>
    <t>Nabava i postava gres keramičkih pločica "A" kvalitete, dimenzija 80*80cm  deb.10mm (tip kao Rex alabastro Bamboo ili jednakovrijedan), boje prema odabiru projektanta, postavljene u poboljšano cementno ljepilo C2TE, pločice u prostoru tuša dimenzija 3*15cm  ( tip kao Rex alabastro Bamboo ili jednakovrijedan) Pločice su ravno rezanih rubova, retificirane.Pločice su ravno rezanih rubova, retificirane. Zid se oblaže pločicama dimenzija 160*320cm debljine 6mm (tip kao Rex alabastro Bamboo) do 2,8 m visine od gotovog poda. Pločice na podu moraju biti primjerene protuklizne obrade. Postava prema upustvima proizvođača.</t>
  </si>
  <si>
    <t>površina poda - kao Rex Alabasto Bamboo 80x80</t>
  </si>
  <si>
    <t>površina poda tuša - kao Rex Alabastro Bamboo</t>
  </si>
  <si>
    <t>površina zida - kao Rex Alabastro Bamboo</t>
  </si>
  <si>
    <t>Nabava i postava gres keramičkih pločica "A" kvalitete, dimenzija 80*80cm  deb.10mm (tip kao Rex I Classici Marquinia glossy ili jednakovrijedan), boje prema odabiru projektanta, postavljene u poboljšano cementno ljepilo C2TE, pločice u prostoru tuša dimenzija 3*15cm  (tip kaoRex I Classici Marquinia ili jednakovrijedan) Pločice su ravno rezanih rubova, retificirane. Zid se oblaže pločicama dimenzija 160*320cm debljine 6mm (tip kao  Rex I Classici Marquinia  ili jednakovrijedan ) do 2,8 m visine od gotovog poda. Pločice na podu moraju biti primjerene protuklizne obrade. Postava prema upustvima proizvođača.</t>
  </si>
  <si>
    <t xml:space="preserve">površina poda - kao Rex I Classici Marquinia </t>
  </si>
  <si>
    <t xml:space="preserve">površina poda tuša - kao Rex I Classici Marquinia </t>
  </si>
  <si>
    <t>površina zida - kao Rex I Classici Marquinia</t>
  </si>
  <si>
    <t>ogledalo</t>
  </si>
  <si>
    <t>Dobava i ugradnja kromiranog držača rolo papira s poklopcem tip kao Inda A32260CR. Stavka uključuje pričvrsni, brtveni i spojni materijal potreban za ugradnju.</t>
  </si>
  <si>
    <t>Dobava i ugradnja kromirane zidne wc metlice tip kao Inda A37140CR. Stavka uključuje pričvrsni, brtveni i spojni materijal potreban za ugradnju.</t>
  </si>
  <si>
    <t>Dobava i ugradnja kromirane vješalice tip kao Inda A32200CR. Stavka uključuje pričvrsni, brtveni i spojni materijal potreban za ugradnju.</t>
  </si>
  <si>
    <t>Dobava i ugradnja kromiranog držača ručnika tip kao Inda A32150CR. Stavka uključuje pričvrsni, brtveni i spojni materijal potreban za ugradnju.</t>
  </si>
  <si>
    <t>Dobava i ugradnja kozmetičkog ogledala tip kao Inda AV058CCR promjera 180 mm za ugradnju na zid. Stavka uključuje pričvrsni, brtveni i spojni materijal potreban za ugradnju.</t>
  </si>
  <si>
    <t xml:space="preserve">Dobava, nabava  i ugradnja kromirane kante za otpatke s poklopcem 3 litara tip kao Inda AV602AAL001 ili jednakovrijedan. Stavka uključuje pričvrsni, brtveni i spojni materijal potreban za ugradnju.
</t>
  </si>
  <si>
    <t xml:space="preserve">Dobava i ugradnja staklene police tip kao Inda A32080CR21. Stavka uključuje pričvrsni, brtveni i spojni materijal potreban za ugradnju.
</t>
  </si>
  <si>
    <t xml:space="preserve">Dobava, nabava  i ugradnja sušila za kosu tip kao Geesa art. 916482. Snaga sušila je 1600 W ili jednakovrijedan, 3 brzine ispuha zraka, crne/krom boje. Stavka uključuje pričvrsni, brtveni i spojni materijal potreban za ugradnju.
</t>
  </si>
  <si>
    <t>Dobava i ugradnja kromiranog zidnog držača sapuna u tušu tip kao Inda A32500CR. Stavka uključuje pričvrsni, brtveni i spojni materijal potreban za ugradnju.</t>
  </si>
  <si>
    <t>Dobava i ugradnja kromiranog zidnog držača sapuna tip kao Inda A32110CR21 kod umivaonika. Stavka uključuje pričvrsni, brtveni i spojni materijal potreban za ugradnju.</t>
  </si>
  <si>
    <t xml:space="preserve">Dobava, nabava  i ugradnja staklene stijene sa fiksnom stijenom i krilnim vratima tip kao Novellini Kuadra H+HFA. Staklena stijena visine 200 cm sastoji se od fiksne stijene širine 87 cm u kombinaciji sa krilnim vratima (kut otvaranja 180 *) širine 37 cm koja su montirana na fiksnu stijenu. Tuš vrata izvedena s aluminijskim kromiranim profilima te ostakljena sigurnosnim transparentnim staklom debljine 8 mm. Staklo kabine izvedeno posebnim Crystal clear tretmanom zbog lakšeg čišćenja i održavanja. Prije narudžbe na objektu je potrebno uzeti točne mjere. U stavci uključeno i silikoniranje spojeva. Stavka uključuje pričvrsni, brtveni i spojni materijal potreban za ugradnju.
</t>
  </si>
  <si>
    <t xml:space="preserve">Dobava, nabava  i ugradnja  instalacijskog elementa tip kao Geberit Duofix  visine 112 cm za pisoar art. 111.620.00.1 ili jednakovrijedan sa senzorskim uređajem. Instalacijski element je samonosiv za ugradnju u suhomontažnu zidnu ili predzidnu konstrukciju u kompletu sa senzorskim uređajem 230V za ispiranje pisoara sa pokrovnom pločom u bijeloj/krom izvedbi Geberit Tip10 art. 116.025.KJ.1 ili jednakovrijedan. Stavka uključuje pričvrsni, brtveni i spojni materijal potreban za ugradnju.
</t>
  </si>
  <si>
    <t>držač</t>
  </si>
  <si>
    <r>
      <t xml:space="preserve">Dobava,nabava </t>
    </r>
    <r>
      <rPr>
        <b/>
        <sz val="10"/>
        <color rgb="FF000000"/>
        <rFont val="Arial Narrow"/>
        <family val="2"/>
        <charset val="238"/>
      </rPr>
      <t>samostojećeg tuša tip kao Boffi Pipe</t>
    </r>
    <r>
      <rPr>
        <sz val="10"/>
        <color rgb="FF000000"/>
        <rFont val="Arial Narrow"/>
        <family val="2"/>
        <charset val="238"/>
      </rPr>
      <t xml:space="preserve"> (Marcel Wanders ) ili jednakovrijedno
- tuš, samostojeći
- montaža u pod
- satinirani inox, AISI 304 
- ručka mješalice crvene boje, otvaranje 90°
- protok vode 14,0 l/min.
- dim.Ø16/9 x 52.5 x 230 cm h
- norma: ISO 9001; ISO 14001
* montaža nije uključena u cijenu</t>
    </r>
  </si>
  <si>
    <r>
      <t xml:space="preserve">Dobava,nabava </t>
    </r>
    <r>
      <rPr>
        <b/>
        <sz val="10"/>
        <color rgb="FF000000"/>
        <rFont val="Arial Narrow"/>
        <family val="2"/>
        <charset val="238"/>
      </rPr>
      <t xml:space="preserve"> zidnog tuša tip kao Boffi Pipe</t>
    </r>
    <r>
      <rPr>
        <sz val="10"/>
        <color rgb="FF000000"/>
        <rFont val="Arial Narrow"/>
        <family val="2"/>
        <charset val="238"/>
      </rPr>
      <t xml:space="preserve"> 
(Marcel Wanders ) ili jednakovrijedno
- tuš + mješalica
- montaža na zid
- satinirani inox, AISI 304
- ručka mješalice crvene boje, montaža na zid
- protok vode 16,0 l/min.
</t>
    </r>
    <r>
      <rPr>
        <sz val="9"/>
        <color rgb="FF000000"/>
        <rFont val="Arial Narrow"/>
        <family val="2"/>
        <charset val="238"/>
      </rPr>
      <t xml:space="preserve">- dim. tuš </t>
    </r>
    <r>
      <rPr>
        <sz val="10"/>
        <color rgb="FF000000"/>
        <rFont val="Arial Narrow"/>
        <family val="2"/>
        <charset val="238"/>
      </rPr>
      <t>Ø</t>
    </r>
    <r>
      <rPr>
        <sz val="9"/>
        <color rgb="FF000000"/>
        <rFont val="Arial Narrow"/>
        <family val="2"/>
        <charset val="238"/>
      </rPr>
      <t xml:space="preserve">8.9x 44.5  x 24 cm h
- dim. mjesalica </t>
    </r>
    <r>
      <rPr>
        <sz val="10"/>
        <color rgb="FF000000"/>
        <rFont val="Arial Narrow"/>
        <family val="2"/>
        <charset val="238"/>
      </rPr>
      <t>Ø</t>
    </r>
    <r>
      <rPr>
        <sz val="9"/>
        <color rgb="FF000000"/>
        <rFont val="Arial Narrow"/>
        <family val="2"/>
        <charset val="238"/>
      </rPr>
      <t xml:space="preserve">9/8.3  x 7 cm 
</t>
    </r>
    <r>
      <rPr>
        <sz val="10"/>
        <color rgb="FF000000"/>
        <rFont val="Arial Narrow"/>
        <family val="2"/>
        <charset val="238"/>
      </rPr>
      <t>- norma: ISO 9001; ISO 14001
* montaža nije uključena u cijenu</t>
    </r>
  </si>
  <si>
    <t>Dobava, nabava  i ugradnja  kromiranog zidnog  držača ručnika tip kao Inda Raffaella  art. A3218c ili jednakovrijedan. Stavka uključuje pričvrsni, brtveni i spojni materijal potreban za ugradnju</t>
  </si>
  <si>
    <t>Dobava, nabava  i ugradnja  kromiranog zidnog  držača ručnika sa policom tip kao Inda Raffaella  art. A32680  ili jednakovrijedan. Stavka uključuje pričvrsni, brtveni i spojni materijal potreban za ugradnju.</t>
  </si>
  <si>
    <t>Dobava i ugradnja ogledala tip kao Flaminia Make-up art. MKS50 dimenzije 150x50x3 cm s mogućnošću ugradnje vertikalno ili horizontalno. Stavka uključuje pričvrsni, brtveni i spojni materijal potreban za ugradnju.</t>
  </si>
  <si>
    <t>Dobava i ugradnja ogledala tip kao Flaminia Make-up art. MKS100 dimenzije 150x100x3 cm s mogućnošću ugradnje vertikalno ili horizontalno. Stavka uključuje pričvrsni, brtveni i spojni materijal potreban za ugradnju.</t>
  </si>
  <si>
    <t>rampa koja ide od sunčališta do restorana</t>
  </si>
  <si>
    <t>tuš</t>
  </si>
  <si>
    <t>TUŠEVI WELLNESS I BAZEN</t>
  </si>
  <si>
    <t>PROIZVOĐAČ/OPIS</t>
  </si>
  <si>
    <t>Ukupno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</si>
</sst>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kn&quot;_-;\-* #,##0.00\ &quot;kn&quot;_-;_-* &quot;-&quot;??\ &quot;kn&quot;_-;_-@_-"/>
    <numFmt numFmtId="43" formatCode="_-* #,##0.00\ _k_n_-;\-* #,##0.00\ _k_n_-;_-* &quot;-&quot;??\ _k_n_-;_-@_-"/>
    <numFmt numFmtId="164" formatCode="_-* #,##0.00_-;\-* #,##0.00_-;_-* &quot;-&quot;??_-;_-@_-"/>
    <numFmt numFmtId="165" formatCode="_-&quot;kn&quot;\ * #,##0.00_-;\-&quot;kn&quot;\ * #,##0.00_-;_-&quot;kn&quot;\ * &quot;-&quot;??_-;_-@_-"/>
    <numFmt numFmtId="166" formatCode="#,##0.00\ &quot;kn&quot;"/>
    <numFmt numFmtId="167" formatCode="_-* #,##0.00&quot; kn&quot;_-;\-* #,##0.00&quot; kn&quot;_-;_-* \-??&quot; kn&quot;_-;_-@_-"/>
    <numFmt numFmtId="168" formatCode="#,##0.00\ [$kn-41A];[Red]\-#,##0.00\ [$kn-41A]"/>
  </numFmts>
  <fonts count="56">
    <font>
      <sz val="11"/>
      <color theme="1"/>
      <name val="Calibri"/>
      <family val="2"/>
      <charset val="238"/>
      <scheme val="minor"/>
    </font>
    <font>
      <sz val="11"/>
      <color theme="1"/>
      <name val="Calibri"/>
      <family val="2"/>
      <charset val="238"/>
      <scheme val="minor"/>
    </font>
    <font>
      <sz val="10"/>
      <color theme="1"/>
      <name val="Arial"/>
      <family val="2"/>
      <charset val="238"/>
    </font>
    <font>
      <sz val="10"/>
      <name val="Arial Narrow"/>
      <family val="2"/>
      <charset val="238"/>
    </font>
    <font>
      <b/>
      <sz val="10"/>
      <name val="Arial Narrow"/>
      <family val="2"/>
      <charset val="238"/>
    </font>
    <font>
      <b/>
      <sz val="10"/>
      <name val="Arial"/>
      <family val="2"/>
      <charset val="238"/>
    </font>
    <font>
      <sz val="10"/>
      <name val="Arial"/>
      <family val="2"/>
      <charset val="238"/>
    </font>
    <font>
      <b/>
      <sz val="12"/>
      <color theme="0"/>
      <name val="Arial"/>
      <family val="2"/>
      <charset val="238"/>
    </font>
    <font>
      <b/>
      <sz val="12"/>
      <name val="Arial"/>
      <family val="2"/>
      <charset val="238"/>
    </font>
    <font>
      <b/>
      <sz val="10"/>
      <color theme="1"/>
      <name val="Arial"/>
      <family val="2"/>
      <charset val="238"/>
    </font>
    <font>
      <sz val="10"/>
      <color indexed="8"/>
      <name val="Arial"/>
      <family val="2"/>
      <charset val="238"/>
    </font>
    <font>
      <sz val="10"/>
      <name val="Arial"/>
      <family val="2"/>
    </font>
    <font>
      <b/>
      <i/>
      <sz val="12"/>
      <name val="Arial"/>
      <family val="2"/>
      <charset val="238"/>
    </font>
    <font>
      <sz val="10"/>
      <name val="Arial"/>
      <family val="2"/>
      <charset val="238"/>
    </font>
    <font>
      <sz val="10"/>
      <name val="Helv"/>
    </font>
    <font>
      <sz val="11"/>
      <color indexed="8"/>
      <name val="Calibri"/>
      <family val="2"/>
      <charset val="238"/>
    </font>
    <font>
      <sz val="11"/>
      <color theme="1"/>
      <name val="Calibri"/>
      <family val="2"/>
      <scheme val="minor"/>
    </font>
    <font>
      <sz val="10"/>
      <name val="Times New Roman CE"/>
      <family val="1"/>
      <charset val="238"/>
    </font>
    <font>
      <sz val="12"/>
      <name val="Times New Roman CE"/>
      <family val="1"/>
      <charset val="238"/>
    </font>
    <font>
      <sz val="11"/>
      <color theme="1"/>
      <name val="Arial Narrow"/>
      <family val="2"/>
      <charset val="238"/>
    </font>
    <font>
      <b/>
      <sz val="12"/>
      <color theme="0"/>
      <name val="Arial Narrow"/>
      <family val="2"/>
      <charset val="238"/>
    </font>
    <font>
      <b/>
      <sz val="12"/>
      <name val="Arial Narrow"/>
      <family val="2"/>
      <charset val="238"/>
    </font>
    <font>
      <sz val="11"/>
      <color rgb="FFFF0000"/>
      <name val="Arial Narrow"/>
      <family val="2"/>
      <charset val="238"/>
    </font>
    <font>
      <sz val="10"/>
      <color theme="1"/>
      <name val="Arial Narrow"/>
      <family val="2"/>
      <charset val="238"/>
    </font>
    <font>
      <b/>
      <sz val="10"/>
      <color indexed="8"/>
      <name val="Arial Narrow"/>
      <family val="2"/>
      <charset val="238"/>
    </font>
    <font>
      <sz val="10"/>
      <color indexed="8"/>
      <name val="Arial Narrow"/>
      <family val="2"/>
      <charset val="238"/>
    </font>
    <font>
      <b/>
      <sz val="10"/>
      <color rgb="FF000000"/>
      <name val="Arial Narrow"/>
      <family val="2"/>
      <charset val="238"/>
    </font>
    <font>
      <sz val="10"/>
      <color rgb="FF000000"/>
      <name val="Arial Narrow"/>
      <family val="2"/>
      <charset val="238"/>
    </font>
    <font>
      <b/>
      <i/>
      <sz val="10"/>
      <name val="Arial Narrow"/>
      <family val="2"/>
      <charset val="238"/>
    </font>
    <font>
      <i/>
      <sz val="10"/>
      <color indexed="8"/>
      <name val="Arial Narrow"/>
      <family val="2"/>
      <charset val="238"/>
    </font>
    <font>
      <i/>
      <sz val="10"/>
      <name val="Arial Narrow"/>
      <family val="2"/>
      <charset val="238"/>
    </font>
    <font>
      <sz val="11"/>
      <name val="Arial Narrow"/>
      <family val="2"/>
      <charset val="238"/>
    </font>
    <font>
      <sz val="9"/>
      <name val="Arial Narrow"/>
      <family val="2"/>
      <charset val="238"/>
    </font>
    <font>
      <b/>
      <sz val="9"/>
      <name val="Arial Narrow"/>
      <family val="2"/>
      <charset val="238"/>
    </font>
    <font>
      <sz val="9"/>
      <color theme="0"/>
      <name val="Arial Narrow"/>
      <family val="2"/>
      <charset val="238"/>
    </font>
    <font>
      <sz val="9"/>
      <color indexed="10"/>
      <name val="Arial Narrow"/>
      <family val="2"/>
      <charset val="238"/>
    </font>
    <font>
      <b/>
      <sz val="9"/>
      <color rgb="FFFF0000"/>
      <name val="Arial Narrow"/>
      <family val="2"/>
      <charset val="238"/>
    </font>
    <font>
      <b/>
      <sz val="9"/>
      <color theme="0"/>
      <name val="Arial Narrow"/>
      <family val="2"/>
      <charset val="238"/>
    </font>
    <font>
      <b/>
      <sz val="10"/>
      <color rgb="FF7030A0"/>
      <name val="Arial Narrow"/>
      <family val="2"/>
      <charset val="238"/>
    </font>
    <font>
      <sz val="8"/>
      <name val="Calibri"/>
      <family val="2"/>
      <charset val="238"/>
      <scheme val="minor"/>
    </font>
    <font>
      <sz val="11"/>
      <color rgb="FF9C0006"/>
      <name val="Calibri"/>
      <family val="2"/>
      <charset val="238"/>
      <scheme val="minor"/>
    </font>
    <font>
      <u/>
      <sz val="11"/>
      <color theme="10"/>
      <name val="Calibri"/>
      <family val="2"/>
      <charset val="238"/>
      <scheme val="minor"/>
    </font>
    <font>
      <u/>
      <sz val="11"/>
      <color theme="11"/>
      <name val="Calibri"/>
      <family val="2"/>
      <charset val="238"/>
      <scheme val="minor"/>
    </font>
    <font>
      <sz val="12"/>
      <name val="Arial Narrow"/>
      <family val="2"/>
      <charset val="238"/>
    </font>
    <font>
      <b/>
      <sz val="9"/>
      <color rgb="FF7030A0"/>
      <name val="Arial Narrow"/>
      <family val="2"/>
      <charset val="238"/>
    </font>
    <font>
      <b/>
      <sz val="9"/>
      <color theme="1"/>
      <name val="Arial Narrow"/>
      <family val="2"/>
      <charset val="238"/>
    </font>
    <font>
      <sz val="9"/>
      <color theme="1"/>
      <name val="Arial Narrow"/>
      <family val="2"/>
      <charset val="238"/>
    </font>
    <font>
      <sz val="9"/>
      <color rgb="FFFF0000"/>
      <name val="Arial Narrow"/>
      <family val="2"/>
      <charset val="238"/>
    </font>
    <font>
      <b/>
      <i/>
      <sz val="9"/>
      <name val="Arial Narrow"/>
      <family val="2"/>
      <charset val="238"/>
    </font>
    <font>
      <sz val="9"/>
      <color rgb="FF7030A0"/>
      <name val="Arial Narrow"/>
      <family val="2"/>
      <charset val="238"/>
    </font>
    <font>
      <strike/>
      <sz val="9"/>
      <name val="Arial Narrow"/>
      <family val="2"/>
      <charset val="238"/>
    </font>
    <font>
      <strike/>
      <sz val="9"/>
      <color rgb="FF7030A0"/>
      <name val="Arial Narrow"/>
      <family val="2"/>
      <charset val="238"/>
    </font>
    <font>
      <b/>
      <sz val="9"/>
      <color rgb="FFFFC000"/>
      <name val="Arial Narrow"/>
      <family val="2"/>
      <charset val="238"/>
    </font>
    <font>
      <sz val="11"/>
      <color rgb="FF000000"/>
      <name val="Calibri"/>
      <family val="2"/>
      <charset val="238"/>
    </font>
    <font>
      <sz val="10"/>
      <name val="Arial"/>
      <family val="2"/>
      <charset val="1"/>
    </font>
    <font>
      <sz val="9"/>
      <color rgb="FF000000"/>
      <name val="Arial Narrow"/>
      <family val="2"/>
      <charset val="238"/>
    </font>
  </fonts>
  <fills count="21">
    <fill>
      <patternFill patternType="none"/>
    </fill>
    <fill>
      <patternFill patternType="gray125"/>
    </fill>
    <fill>
      <patternFill patternType="solid">
        <fgColor theme="1"/>
        <bgColor indexed="64"/>
      </patternFill>
    </fill>
    <fill>
      <patternFill patternType="solid">
        <fgColor theme="4" tint="0.79998168889431442"/>
        <bgColor indexed="65"/>
      </patternFill>
    </fill>
    <fill>
      <patternFill patternType="solid">
        <fgColor theme="0" tint="-0.249977111117893"/>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bgColor indexed="64"/>
      </patternFill>
    </fill>
    <fill>
      <patternFill patternType="solid">
        <fgColor rgb="FFFFC7CE"/>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0070C0"/>
        <bgColor indexed="64"/>
      </patternFill>
    </fill>
    <fill>
      <patternFill patternType="solid">
        <fgColor rgb="FFFFFF00"/>
        <bgColor indexed="64"/>
      </patternFill>
    </fill>
    <fill>
      <patternFill patternType="solid">
        <fgColor rgb="FF4BFF21"/>
        <bgColor indexed="64"/>
      </patternFill>
    </fill>
    <fill>
      <patternFill patternType="solid">
        <fgColor theme="1" tint="0.34998626667073579"/>
        <bgColor indexed="64"/>
      </patternFill>
    </fill>
    <fill>
      <patternFill patternType="solid">
        <fgColor rgb="FFF4AEC2"/>
        <bgColor indexed="64"/>
      </patternFill>
    </fill>
    <fill>
      <patternFill patternType="solid">
        <fgColor rgb="FFCCFF99"/>
        <bgColor indexed="64"/>
      </patternFill>
    </fill>
    <fill>
      <patternFill patternType="solid">
        <fgColor rgb="FF33CCFF"/>
        <bgColor indexed="64"/>
      </patternFill>
    </fill>
    <fill>
      <patternFill patternType="solid">
        <fgColor theme="9" tint="0.39997558519241921"/>
        <bgColor indexed="64"/>
      </patternFill>
    </fill>
  </fills>
  <borders count="6">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ck">
        <color theme="9" tint="-0.499984740745262"/>
      </left>
      <right style="thick">
        <color theme="9" tint="-0.499984740745262"/>
      </right>
      <top style="thick">
        <color theme="9" tint="-0.499984740745262"/>
      </top>
      <bottom style="thick">
        <color theme="9" tint="-0.499984740745262"/>
      </bottom>
      <diagonal/>
    </border>
  </borders>
  <cellStyleXfs count="59">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alignment horizontal="left" vertical="top"/>
    </xf>
    <xf numFmtId="0" fontId="7" fillId="2" borderId="0"/>
    <xf numFmtId="0" fontId="5" fillId="0" borderId="0"/>
    <xf numFmtId="0" fontId="5" fillId="0" borderId="1"/>
    <xf numFmtId="0" fontId="8" fillId="0" borderId="1"/>
    <xf numFmtId="43" fontId="6" fillId="0" borderId="0" applyFont="0" applyFill="0" applyBorder="0" applyAlignment="0" applyProtection="0"/>
    <xf numFmtId="0" fontId="6" fillId="0" borderId="0"/>
    <xf numFmtId="43" fontId="6" fillId="0" borderId="0" applyFont="0" applyFill="0" applyBorder="0" applyAlignment="0" applyProtection="0"/>
    <xf numFmtId="0" fontId="1" fillId="3" borderId="0" applyNumberFormat="0" applyFill="0" applyBorder="0" applyAlignment="0" applyProtection="0"/>
    <xf numFmtId="44" fontId="6" fillId="0" borderId="0" applyFont="0" applyFill="0" applyBorder="0" applyAlignment="0" applyProtection="0"/>
    <xf numFmtId="0" fontId="6" fillId="0" borderId="0">
      <alignment horizontal="left" vertical="justify"/>
    </xf>
    <xf numFmtId="165" fontId="6" fillId="0" borderId="0" applyFont="0" applyFill="0" applyBorder="0" applyAlignment="0" applyProtection="0"/>
    <xf numFmtId="164" fontId="6" fillId="0" borderId="0" applyFont="0" applyFill="0" applyBorder="0" applyAlignment="0" applyProtection="0"/>
    <xf numFmtId="0" fontId="11" fillId="0" borderId="0"/>
    <xf numFmtId="0" fontId="6" fillId="0" borderId="0"/>
    <xf numFmtId="43" fontId="11" fillId="0" borderId="0" applyFont="0" applyFill="0" applyBorder="0" applyAlignment="0" applyProtection="0"/>
    <xf numFmtId="0" fontId="6" fillId="0" borderId="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0" fontId="6" fillId="0" borderId="0"/>
    <xf numFmtId="165" fontId="6" fillId="0" borderId="0" applyFont="0" applyFill="0" applyBorder="0" applyAlignment="0" applyProtection="0"/>
    <xf numFmtId="164"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0" fontId="13"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alignment horizontal="left" vertical="justify"/>
    </xf>
    <xf numFmtId="0" fontId="11" fillId="0" borderId="0"/>
    <xf numFmtId="0" fontId="14" fillId="0" borderId="0"/>
    <xf numFmtId="0" fontId="14" fillId="0" borderId="0"/>
    <xf numFmtId="0" fontId="6" fillId="0" borderId="0"/>
    <xf numFmtId="0" fontId="15" fillId="0" borderId="0"/>
    <xf numFmtId="0" fontId="14" fillId="0" borderId="0"/>
    <xf numFmtId="0" fontId="6" fillId="0" borderId="0"/>
    <xf numFmtId="0" fontId="16" fillId="0" borderId="0"/>
    <xf numFmtId="43" fontId="6" fillId="0" borderId="0" applyFont="0" applyFill="0" applyBorder="0" applyAlignment="0" applyProtection="0"/>
    <xf numFmtId="0" fontId="17" fillId="0" borderId="0">
      <alignment horizontal="right" vertical="top"/>
    </xf>
    <xf numFmtId="0" fontId="18" fillId="0" borderId="0">
      <alignment horizontal="justify" vertical="top" wrapText="1"/>
    </xf>
    <xf numFmtId="0" fontId="17" fillId="0" borderId="0">
      <alignment horizontal="left"/>
    </xf>
    <xf numFmtId="4" fontId="18" fillId="0" borderId="0">
      <alignment horizontal="right"/>
    </xf>
    <xf numFmtId="0" fontId="18" fillId="0" borderId="0">
      <alignment horizontal="right"/>
    </xf>
    <xf numFmtId="4" fontId="18" fillId="0" borderId="0">
      <alignment horizontal="right" wrapText="1"/>
    </xf>
    <xf numFmtId="0" fontId="18" fillId="0" borderId="0">
      <alignment horizontal="right"/>
    </xf>
    <xf numFmtId="4" fontId="18" fillId="0" borderId="0">
      <alignment horizontal="right"/>
    </xf>
    <xf numFmtId="0" fontId="10" fillId="0" borderId="0" applyBorder="0" applyProtection="0"/>
    <xf numFmtId="0" fontId="40" fillId="8" borderId="0" applyNumberFormat="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168" fontId="53" fillId="0" borderId="0"/>
    <xf numFmtId="168" fontId="54" fillId="0" borderId="0"/>
  </cellStyleXfs>
  <cellXfs count="461">
    <xf numFmtId="0" fontId="0" fillId="0" borderId="0" xfId="0"/>
    <xf numFmtId="0" fontId="3" fillId="0" borderId="0" xfId="0" applyFont="1"/>
    <xf numFmtId="0" fontId="4" fillId="0" borderId="0" xfId="0" applyFont="1"/>
    <xf numFmtId="0" fontId="5" fillId="0" borderId="0" xfId="5"/>
    <xf numFmtId="0" fontId="2" fillId="0" borderId="0" xfId="0" applyFont="1"/>
    <xf numFmtId="0" fontId="0" fillId="0" borderId="3" xfId="0" applyBorder="1" applyAlignment="1">
      <alignment wrapText="1"/>
    </xf>
    <xf numFmtId="0" fontId="0" fillId="0" borderId="0" xfId="0" applyAlignment="1">
      <alignment wrapText="1"/>
    </xf>
    <xf numFmtId="0" fontId="6" fillId="0" borderId="0" xfId="3" applyAlignment="1">
      <alignment horizontal="left" vertical="top" wrapText="1"/>
    </xf>
    <xf numFmtId="0" fontId="6" fillId="0" borderId="3" xfId="3" applyBorder="1" applyAlignment="1">
      <alignment horizontal="left" vertical="top" wrapText="1"/>
    </xf>
    <xf numFmtId="0" fontId="0" fillId="0" borderId="3" xfId="0" applyFont="1" applyBorder="1" applyAlignment="1">
      <alignment wrapText="1"/>
    </xf>
    <xf numFmtId="0" fontId="6" fillId="0" borderId="3" xfId="3" applyFont="1" applyBorder="1" applyAlignment="1">
      <alignment horizontal="left" vertical="top" wrapText="1"/>
    </xf>
    <xf numFmtId="0" fontId="12" fillId="0" borderId="0" xfId="5" applyFont="1" applyAlignment="1">
      <alignment wrapText="1"/>
    </xf>
    <xf numFmtId="0" fontId="0" fillId="0" borderId="0" xfId="0" applyBorder="1" applyAlignment="1">
      <alignment wrapText="1"/>
    </xf>
    <xf numFmtId="0" fontId="6" fillId="0" borderId="0" xfId="3" applyBorder="1" applyAlignment="1">
      <alignment horizontal="left" vertical="top" wrapText="1"/>
    </xf>
    <xf numFmtId="0" fontId="5" fillId="0" borderId="0" xfId="5" applyBorder="1"/>
    <xf numFmtId="0" fontId="2" fillId="0" borderId="0" xfId="0" applyFont="1" applyAlignment="1">
      <alignment horizontal="justify" vertical="center"/>
    </xf>
    <xf numFmtId="0" fontId="9" fillId="0" borderId="0" xfId="0" applyFont="1" applyAlignment="1">
      <alignment vertical="top" wrapText="1"/>
    </xf>
    <xf numFmtId="0" fontId="5" fillId="0" borderId="0" xfId="5" applyAlignment="1">
      <alignment vertical="top"/>
    </xf>
    <xf numFmtId="0" fontId="3" fillId="0" borderId="0" xfId="3" applyFont="1">
      <alignment horizontal="left" vertical="top"/>
    </xf>
    <xf numFmtId="44" fontId="3" fillId="0" borderId="0" xfId="3" applyNumberFormat="1" applyFont="1">
      <alignment horizontal="left" vertical="top"/>
    </xf>
    <xf numFmtId="44" fontId="19" fillId="0" borderId="0" xfId="0" applyNumberFormat="1" applyFont="1"/>
    <xf numFmtId="0" fontId="19" fillId="0" borderId="0" xfId="0" applyFont="1"/>
    <xf numFmtId="0" fontId="20" fillId="2" borderId="0" xfId="4" applyFont="1"/>
    <xf numFmtId="44" fontId="20" fillId="2" borderId="0" xfId="4" applyNumberFormat="1" applyFont="1"/>
    <xf numFmtId="0" fontId="21" fillId="0" borderId="1" xfId="7" applyFont="1"/>
    <xf numFmtId="44" fontId="21" fillId="0" borderId="1" xfId="7" applyNumberFormat="1" applyFont="1"/>
    <xf numFmtId="44" fontId="4" fillId="0" borderId="1" xfId="6" applyNumberFormat="1" applyFont="1"/>
    <xf numFmtId="44" fontId="3" fillId="0" borderId="0" xfId="3" quotePrefix="1" applyNumberFormat="1" applyFont="1" applyAlignment="1">
      <alignment horizontal="right" vertical="top"/>
    </xf>
    <xf numFmtId="44" fontId="23" fillId="0" borderId="0" xfId="0" applyNumberFormat="1" applyFont="1"/>
    <xf numFmtId="0" fontId="23" fillId="0" borderId="0" xfId="0" applyFont="1"/>
    <xf numFmtId="44" fontId="3" fillId="0" borderId="0" xfId="3" applyNumberFormat="1" applyFont="1" applyAlignment="1">
      <alignment horizontal="right" vertical="top"/>
    </xf>
    <xf numFmtId="0" fontId="3" fillId="0" borderId="0" xfId="3" applyFont="1" applyAlignment="1">
      <alignment vertical="top"/>
    </xf>
    <xf numFmtId="0" fontId="4" fillId="0" borderId="1" xfId="6" applyFont="1"/>
    <xf numFmtId="0" fontId="19" fillId="0" borderId="0" xfId="0" applyFont="1" applyFill="1"/>
    <xf numFmtId="44" fontId="19" fillId="0" borderId="0" xfId="0" applyNumberFormat="1" applyFont="1" applyFill="1"/>
    <xf numFmtId="0" fontId="3" fillId="0" borderId="0" xfId="0" applyFont="1" applyFill="1" applyAlignment="1">
      <alignment horizontal="left" vertical="top"/>
    </xf>
    <xf numFmtId="0" fontId="24" fillId="0" borderId="0" xfId="0" applyFont="1" applyFill="1" applyAlignment="1">
      <alignment horizontal="left" vertical="center" wrapText="1"/>
    </xf>
    <xf numFmtId="0" fontId="26" fillId="0" borderId="0" xfId="0" applyFont="1" applyFill="1" applyAlignment="1">
      <alignment horizontal="left" vertical="center" wrapText="1"/>
    </xf>
    <xf numFmtId="0" fontId="3" fillId="0" borderId="0" xfId="0" applyFont="1" applyAlignment="1">
      <alignment horizontal="left" vertical="center" wrapText="1"/>
    </xf>
    <xf numFmtId="4" fontId="3" fillId="0" borderId="0" xfId="0" applyNumberFormat="1" applyFont="1" applyFill="1" applyAlignment="1" applyProtection="1">
      <alignment horizontal="right" vertical="center" wrapText="1"/>
      <protection locked="0"/>
    </xf>
    <xf numFmtId="165" fontId="3" fillId="0" borderId="0" xfId="12" applyNumberFormat="1" applyFont="1" applyAlignment="1" applyProtection="1">
      <alignment horizontal="left" vertical="center" wrapText="1"/>
      <protection locked="0"/>
    </xf>
    <xf numFmtId="0" fontId="24" fillId="0" borderId="0" xfId="0" applyFont="1" applyFill="1" applyAlignment="1">
      <alignment horizontal="left" vertical="top" wrapText="1"/>
    </xf>
    <xf numFmtId="0" fontId="27" fillId="0" borderId="0" xfId="0" applyFont="1" applyFill="1" applyAlignment="1">
      <alignment vertical="center" wrapText="1"/>
    </xf>
    <xf numFmtId="0" fontId="28" fillId="0" borderId="0" xfId="0" applyFont="1" applyBorder="1" applyAlignment="1">
      <alignment horizontal="left" vertical="center" wrapText="1"/>
    </xf>
    <xf numFmtId="0" fontId="3" fillId="0" borderId="0" xfId="0" applyFont="1" applyAlignment="1">
      <alignment horizontal="center" vertical="top"/>
    </xf>
    <xf numFmtId="4" fontId="3" fillId="0" borderId="0" xfId="1" applyNumberFormat="1" applyFont="1" applyAlignment="1">
      <alignment vertical="top"/>
    </xf>
    <xf numFmtId="4" fontId="3" fillId="0" borderId="0" xfId="0" applyNumberFormat="1" applyFont="1" applyAlignment="1">
      <alignment vertical="top" wrapText="1"/>
    </xf>
    <xf numFmtId="4" fontId="3" fillId="0" borderId="0" xfId="2" applyNumberFormat="1" applyFont="1" applyFill="1" applyAlignment="1">
      <alignment vertical="top"/>
    </xf>
    <xf numFmtId="0" fontId="3" fillId="0" borderId="0" xfId="0" applyFont="1" applyAlignment="1">
      <alignment horizontal="left" vertical="top" wrapText="1"/>
    </xf>
    <xf numFmtId="0" fontId="3" fillId="0" borderId="0" xfId="0" applyFont="1" applyAlignment="1">
      <alignment horizontal="right" vertical="top"/>
    </xf>
    <xf numFmtId="2" fontId="3" fillId="0" borderId="0" xfId="0" applyNumberFormat="1" applyFont="1" applyAlignment="1">
      <alignment vertical="top"/>
    </xf>
    <xf numFmtId="44" fontId="3" fillId="0" borderId="0" xfId="8" applyNumberFormat="1" applyFont="1" applyAlignment="1">
      <alignment horizontal="right" vertical="top"/>
    </xf>
    <xf numFmtId="44" fontId="22" fillId="0" borderId="0" xfId="0" applyNumberFormat="1" applyFont="1"/>
    <xf numFmtId="2" fontId="19" fillId="0" borderId="0" xfId="0" applyNumberFormat="1" applyFont="1"/>
    <xf numFmtId="0" fontId="23" fillId="0" borderId="0" xfId="0" applyFont="1" applyAlignment="1">
      <alignment horizontal="left" vertical="center" wrapText="1"/>
    </xf>
    <xf numFmtId="0" fontId="23" fillId="0" borderId="0" xfId="0" applyFont="1" applyAlignment="1">
      <alignment horizontal="right" vertical="top"/>
    </xf>
    <xf numFmtId="2" fontId="23" fillId="0" borderId="0" xfId="0" applyNumberFormat="1" applyFont="1" applyAlignment="1">
      <alignment vertical="top"/>
    </xf>
    <xf numFmtId="44" fontId="23" fillId="0" borderId="0" xfId="8" applyNumberFormat="1" applyFont="1" applyAlignment="1">
      <alignment horizontal="right" vertical="top"/>
    </xf>
    <xf numFmtId="0" fontId="20" fillId="2" borderId="0" xfId="4" applyFont="1" applyAlignment="1">
      <alignment horizontal="right"/>
    </xf>
    <xf numFmtId="0" fontId="20" fillId="2" borderId="0" xfId="4" applyFont="1" applyAlignment="1">
      <alignment horizontal="left"/>
    </xf>
    <xf numFmtId="0" fontId="3" fillId="0" borderId="0" xfId="0" applyFont="1" applyFill="1" applyAlignment="1">
      <alignment horizontal="right" vertical="top"/>
    </xf>
    <xf numFmtId="0" fontId="28" fillId="0" borderId="0" xfId="0" applyFont="1" applyBorder="1" applyAlignment="1">
      <alignment horizontal="left" vertical="top" wrapText="1"/>
    </xf>
    <xf numFmtId="0" fontId="4" fillId="0" borderId="0" xfId="0" applyFont="1" applyFill="1" applyAlignment="1">
      <alignment horizontal="right" vertical="top"/>
    </xf>
    <xf numFmtId="0" fontId="4" fillId="0" borderId="0" xfId="0" applyFont="1" applyFill="1" applyAlignment="1">
      <alignment horizontal="left" vertical="top"/>
    </xf>
    <xf numFmtId="0" fontId="25" fillId="0" borderId="0" xfId="11" applyFont="1" applyFill="1" applyAlignment="1" applyProtection="1">
      <alignment horizontal="left" vertical="top" wrapText="1"/>
      <protection locked="0"/>
    </xf>
    <xf numFmtId="0" fontId="19" fillId="0" borderId="0" xfId="11" applyFont="1" applyFill="1" applyAlignment="1" applyProtection="1">
      <alignment horizontal="left" vertical="top" wrapText="1"/>
      <protection locked="0"/>
    </xf>
    <xf numFmtId="0" fontId="29" fillId="0" borderId="0" xfId="11" applyFont="1" applyFill="1" applyAlignment="1" applyProtection="1">
      <alignment horizontal="left" vertical="top" wrapText="1"/>
      <protection locked="0"/>
    </xf>
    <xf numFmtId="0" fontId="3" fillId="0" borderId="0" xfId="0" applyFont="1" applyAlignment="1">
      <alignment horizontal="left" vertical="top"/>
    </xf>
    <xf numFmtId="0" fontId="30" fillId="0" borderId="0" xfId="0" applyFont="1" applyAlignment="1">
      <alignment horizontal="left" vertical="center" wrapText="1"/>
    </xf>
    <xf numFmtId="0" fontId="30" fillId="0" borderId="0" xfId="0" applyFont="1" applyFill="1" applyAlignment="1">
      <alignment horizontal="left" vertical="center" wrapText="1"/>
    </xf>
    <xf numFmtId="2" fontId="3" fillId="0" borderId="0" xfId="0" applyNumberFormat="1" applyFont="1" applyFill="1" applyAlignment="1">
      <alignment vertical="top"/>
    </xf>
    <xf numFmtId="44" fontId="3" fillId="0" borderId="0" xfId="8" applyNumberFormat="1" applyFont="1" applyFill="1" applyAlignment="1">
      <alignment horizontal="right" vertical="top"/>
    </xf>
    <xf numFmtId="0" fontId="4" fillId="0" borderId="1" xfId="6" applyFont="1" applyAlignment="1">
      <alignment horizontal="right"/>
    </xf>
    <xf numFmtId="0" fontId="4" fillId="0" borderId="1" xfId="6" applyFont="1" applyAlignment="1">
      <alignment horizontal="left"/>
    </xf>
    <xf numFmtId="0" fontId="19" fillId="0" borderId="0" xfId="0" applyFont="1" applyAlignment="1">
      <alignment horizontal="right"/>
    </xf>
    <xf numFmtId="0" fontId="19" fillId="0" borderId="0" xfId="0" applyFont="1" applyAlignment="1">
      <alignment horizontal="left"/>
    </xf>
    <xf numFmtId="0" fontId="3" fillId="0" borderId="0" xfId="0" applyFont="1" applyFill="1" applyAlignment="1">
      <alignment horizontal="right" vertical="top" wrapText="1"/>
    </xf>
    <xf numFmtId="0" fontId="3" fillId="0" borderId="0" xfId="0" applyFont="1" applyFill="1" applyAlignment="1">
      <alignment horizontal="left" vertical="top" wrapText="1"/>
    </xf>
    <xf numFmtId="0" fontId="32" fillId="0" borderId="0" xfId="36" applyFont="1" applyFill="1" applyBorder="1" applyAlignment="1">
      <alignment horizontal="right" vertical="top"/>
    </xf>
    <xf numFmtId="0" fontId="32" fillId="0" borderId="0" xfId="36" applyFont="1" applyFill="1" applyBorder="1" applyAlignment="1">
      <alignment horizontal="left" vertical="top"/>
    </xf>
    <xf numFmtId="0" fontId="32" fillId="0" borderId="0" xfId="36" applyFont="1" applyFill="1" applyBorder="1" applyAlignment="1">
      <alignment horizontal="right"/>
    </xf>
    <xf numFmtId="4" fontId="33" fillId="0" borderId="0" xfId="36" applyNumberFormat="1" applyFont="1" applyFill="1" applyBorder="1" applyAlignment="1">
      <alignment horizontal="center" vertical="top"/>
    </xf>
    <xf numFmtId="44" fontId="33" fillId="0" borderId="0" xfId="36" applyNumberFormat="1" applyFont="1" applyFill="1" applyBorder="1" applyAlignment="1">
      <alignment horizontal="right"/>
    </xf>
    <xf numFmtId="0" fontId="34" fillId="2" borderId="0" xfId="36" applyFont="1" applyFill="1" applyBorder="1" applyAlignment="1">
      <alignment horizontal="left" vertical="top"/>
    </xf>
    <xf numFmtId="0" fontId="34" fillId="2" borderId="0" xfId="36" applyFont="1" applyFill="1" applyBorder="1" applyAlignment="1">
      <alignment horizontal="right" vertical="top"/>
    </xf>
    <xf numFmtId="4" fontId="34" fillId="2" borderId="0" xfId="36" applyNumberFormat="1" applyFont="1" applyFill="1" applyBorder="1" applyAlignment="1">
      <alignment horizontal="center" vertical="top"/>
    </xf>
    <xf numFmtId="44" fontId="34" fillId="2" borderId="0" xfId="36" applyNumberFormat="1" applyFont="1" applyFill="1" applyBorder="1" applyAlignment="1">
      <alignment horizontal="right"/>
    </xf>
    <xf numFmtId="4" fontId="32" fillId="0" borderId="0" xfId="36" applyNumberFormat="1" applyFont="1" applyFill="1" applyBorder="1" applyAlignment="1">
      <alignment horizontal="center" vertical="top"/>
    </xf>
    <xf numFmtId="44" fontId="32" fillId="0" borderId="0" xfId="36" applyNumberFormat="1" applyFont="1" applyFill="1" applyBorder="1" applyAlignment="1">
      <alignment horizontal="right"/>
    </xf>
    <xf numFmtId="0" fontId="32" fillId="0" borderId="0" xfId="40" applyFont="1" applyFill="1" applyAlignment="1">
      <alignment horizontal="right" vertical="top"/>
    </xf>
    <xf numFmtId="0" fontId="32" fillId="0" borderId="0" xfId="40" applyFont="1" applyFill="1" applyAlignment="1">
      <alignment horizontal="left" vertical="top"/>
    </xf>
    <xf numFmtId="0" fontId="35" fillId="0" borderId="0" xfId="40" applyFont="1" applyFill="1" applyAlignment="1">
      <alignment horizontal="right"/>
    </xf>
    <xf numFmtId="0" fontId="35" fillId="0" borderId="0" xfId="40" applyFont="1" applyFill="1" applyAlignment="1">
      <alignment horizontal="center"/>
    </xf>
    <xf numFmtId="44" fontId="32" fillId="0" borderId="0" xfId="40" applyNumberFormat="1" applyFont="1" applyFill="1" applyAlignment="1">
      <alignment horizontal="right"/>
    </xf>
    <xf numFmtId="44" fontId="35" fillId="0" borderId="0" xfId="40" applyNumberFormat="1" applyFont="1" applyFill="1" applyAlignment="1">
      <alignment horizontal="right"/>
    </xf>
    <xf numFmtId="0" fontId="32" fillId="0" borderId="0" xfId="40" applyFont="1" applyFill="1" applyAlignment="1">
      <alignment horizontal="right"/>
    </xf>
    <xf numFmtId="0" fontId="32" fillId="0" borderId="0" xfId="40" applyFont="1" applyFill="1" applyAlignment="1">
      <alignment horizontal="center"/>
    </xf>
    <xf numFmtId="44" fontId="32" fillId="0" borderId="0" xfId="0" applyNumberFormat="1" applyFont="1" applyFill="1" applyAlignment="1">
      <alignment horizontal="right"/>
    </xf>
    <xf numFmtId="0" fontId="35" fillId="0" borderId="0" xfId="40" applyFont="1" applyFill="1" applyAlignment="1">
      <alignment horizontal="left" vertical="top"/>
    </xf>
    <xf numFmtId="44" fontId="32" fillId="0" borderId="0" xfId="37" applyNumberFormat="1" applyFont="1" applyFill="1" applyAlignment="1">
      <alignment horizontal="right"/>
    </xf>
    <xf numFmtId="0" fontId="32" fillId="0" borderId="0" xfId="37" applyFont="1" applyFill="1" applyAlignment="1">
      <alignment horizontal="right" vertical="top"/>
    </xf>
    <xf numFmtId="0" fontId="32" fillId="0" borderId="0" xfId="37" applyFont="1" applyFill="1" applyAlignment="1">
      <alignment horizontal="left" vertical="top"/>
    </xf>
    <xf numFmtId="0" fontId="32" fillId="0" borderId="0" xfId="37" applyFont="1" applyFill="1" applyAlignment="1">
      <alignment horizontal="right"/>
    </xf>
    <xf numFmtId="0" fontId="32" fillId="0" borderId="0" xfId="37" applyFont="1" applyFill="1" applyAlignment="1">
      <alignment horizontal="center"/>
    </xf>
    <xf numFmtId="0" fontId="32" fillId="0" borderId="0" xfId="37" applyFont="1" applyFill="1" applyAlignment="1">
      <alignment horizontal="right" vertical="top" wrapText="1"/>
    </xf>
    <xf numFmtId="0" fontId="35" fillId="0" borderId="0" xfId="37" applyFont="1" applyFill="1" applyAlignment="1">
      <alignment horizontal="right"/>
    </xf>
    <xf numFmtId="0" fontId="35" fillId="0" borderId="0" xfId="37" applyFont="1" applyFill="1" applyAlignment="1">
      <alignment horizontal="center"/>
    </xf>
    <xf numFmtId="0" fontId="36" fillId="0" borderId="0" xfId="40" applyFont="1" applyFill="1" applyAlignment="1">
      <alignment horizontal="center" vertical="center"/>
    </xf>
    <xf numFmtId="0" fontId="35" fillId="0" borderId="0" xfId="37" applyFont="1" applyFill="1" applyAlignment="1">
      <alignment horizontal="left" vertical="top"/>
    </xf>
    <xf numFmtId="44" fontId="32" fillId="0" borderId="0" xfId="0" applyNumberFormat="1" applyFont="1" applyAlignment="1">
      <alignment horizontal="right"/>
    </xf>
    <xf numFmtId="0" fontId="32" fillId="0" borderId="0" xfId="0" applyFont="1" applyFill="1" applyAlignment="1">
      <alignment wrapText="1"/>
    </xf>
    <xf numFmtId="0" fontId="35" fillId="0" borderId="0" xfId="0" applyFont="1" applyFill="1" applyAlignment="1">
      <alignment horizontal="right"/>
    </xf>
    <xf numFmtId="0" fontId="35" fillId="0" borderId="0" xfId="0" applyFont="1" applyFill="1" applyAlignment="1">
      <alignment horizontal="center"/>
    </xf>
    <xf numFmtId="44" fontId="35" fillId="0" borderId="0" xfId="0" applyNumberFormat="1" applyFont="1" applyFill="1" applyAlignment="1">
      <alignment horizontal="right"/>
    </xf>
    <xf numFmtId="0" fontId="32" fillId="0" borderId="0" xfId="0" applyFont="1" applyFill="1" applyAlignment="1">
      <alignment horizontal="right" vertical="top"/>
    </xf>
    <xf numFmtId="0" fontId="32" fillId="0" borderId="0" xfId="0" applyFont="1" applyFill="1" applyAlignment="1">
      <alignment horizontal="left" vertical="top"/>
    </xf>
    <xf numFmtId="0" fontId="32" fillId="0" borderId="0" xfId="0" applyFont="1" applyFill="1" applyAlignment="1">
      <alignment horizontal="right"/>
    </xf>
    <xf numFmtId="0" fontId="32" fillId="0" borderId="0" xfId="0" applyFont="1" applyFill="1" applyAlignment="1">
      <alignment horizontal="center"/>
    </xf>
    <xf numFmtId="0" fontId="35" fillId="0" borderId="0" xfId="0" applyFont="1" applyFill="1" applyAlignment="1">
      <alignment horizontal="left" vertical="top"/>
    </xf>
    <xf numFmtId="0" fontId="32" fillId="0" borderId="0" xfId="35" applyFont="1" applyFill="1" applyAlignment="1">
      <alignment horizontal="right" vertical="top"/>
    </xf>
    <xf numFmtId="0" fontId="35" fillId="0" borderId="0" xfId="35" applyFont="1" applyFill="1" applyAlignment="1">
      <alignment horizontal="left" vertical="top"/>
    </xf>
    <xf numFmtId="0" fontId="35" fillId="0" borderId="0" xfId="35" applyFont="1" applyFill="1" applyAlignment="1">
      <alignment horizontal="right"/>
    </xf>
    <xf numFmtId="4" fontId="35" fillId="0" borderId="0" xfId="35" applyNumberFormat="1" applyFont="1" applyFill="1" applyAlignment="1">
      <alignment horizontal="center"/>
    </xf>
    <xf numFmtId="44" fontId="35" fillId="0" borderId="0" xfId="35" applyNumberFormat="1" applyFont="1" applyFill="1" applyAlignment="1">
      <alignment horizontal="right"/>
    </xf>
    <xf numFmtId="0" fontId="32" fillId="0" borderId="0" xfId="0" applyFont="1"/>
    <xf numFmtId="0" fontId="35" fillId="0" borderId="0" xfId="0" applyFont="1"/>
    <xf numFmtId="0" fontId="35" fillId="0" borderId="0" xfId="0" applyFont="1" applyAlignment="1">
      <alignment horizontal="right"/>
    </xf>
    <xf numFmtId="0" fontId="35" fillId="0" borderId="0" xfId="0" applyFont="1" applyAlignment="1">
      <alignment horizontal="center"/>
    </xf>
    <xf numFmtId="44" fontId="35" fillId="0" borderId="0" xfId="0" applyNumberFormat="1" applyFont="1" applyAlignment="1">
      <alignment horizontal="right"/>
    </xf>
    <xf numFmtId="0" fontId="32" fillId="0" borderId="0" xfId="0" applyFont="1" applyFill="1" applyBorder="1"/>
    <xf numFmtId="0" fontId="32" fillId="0" borderId="0" xfId="41" applyFont="1" applyFill="1" applyAlignment="1">
      <alignment horizontal="right" vertical="top"/>
    </xf>
    <xf numFmtId="0" fontId="32" fillId="0" borderId="0" xfId="41" applyFont="1" applyFill="1" applyAlignment="1">
      <alignment horizontal="right"/>
    </xf>
    <xf numFmtId="0" fontId="32" fillId="0" borderId="0" xfId="41" applyFont="1" applyFill="1" applyAlignment="1">
      <alignment horizontal="center"/>
    </xf>
    <xf numFmtId="0" fontId="35" fillId="0" borderId="0" xfId="41" applyFont="1"/>
    <xf numFmtId="0" fontId="32" fillId="0" borderId="0" xfId="41" applyFont="1"/>
    <xf numFmtId="0" fontId="32" fillId="0" borderId="0" xfId="41" applyFont="1" applyFill="1" applyAlignment="1">
      <alignment horizontal="left" vertical="top"/>
    </xf>
    <xf numFmtId="0" fontId="35" fillId="0" borderId="0" xfId="41" applyFont="1" applyAlignment="1">
      <alignment horizontal="right"/>
    </xf>
    <xf numFmtId="0" fontId="35" fillId="0" borderId="0" xfId="41" applyFont="1" applyAlignment="1">
      <alignment horizontal="center"/>
    </xf>
    <xf numFmtId="44" fontId="35" fillId="0" borderId="0" xfId="41" applyNumberFormat="1" applyFont="1" applyAlignment="1">
      <alignment horizontal="right"/>
    </xf>
    <xf numFmtId="0" fontId="35" fillId="0" borderId="0" xfId="0" applyFont="1" applyFill="1"/>
    <xf numFmtId="0" fontId="32" fillId="0" borderId="0" xfId="0" applyFont="1" applyFill="1"/>
    <xf numFmtId="0" fontId="35" fillId="0" borderId="0" xfId="37" applyFont="1" applyFill="1"/>
    <xf numFmtId="0" fontId="35" fillId="0" borderId="0" xfId="37" applyFont="1"/>
    <xf numFmtId="0" fontId="32" fillId="0" borderId="0" xfId="37" applyFont="1"/>
    <xf numFmtId="0" fontId="32" fillId="0" borderId="0" xfId="37" applyFont="1" applyFill="1" applyAlignment="1">
      <alignment horizontal="right" vertical="center"/>
    </xf>
    <xf numFmtId="0" fontId="32" fillId="0" borderId="0" xfId="37" applyFont="1" applyFill="1" applyAlignment="1">
      <alignment horizontal="left" vertical="center"/>
    </xf>
    <xf numFmtId="0" fontId="35" fillId="0" borderId="0" xfId="37" applyFont="1" applyAlignment="1">
      <alignment horizontal="right" vertical="center"/>
    </xf>
    <xf numFmtId="0" fontId="35" fillId="0" borderId="0" xfId="37" applyFont="1" applyAlignment="1">
      <alignment horizontal="center" vertical="center"/>
    </xf>
    <xf numFmtId="44" fontId="35" fillId="0" borderId="0" xfId="37" applyNumberFormat="1" applyFont="1" applyAlignment="1">
      <alignment horizontal="right"/>
    </xf>
    <xf numFmtId="0" fontId="35" fillId="0" borderId="0" xfId="37" applyFont="1" applyFill="1" applyAlignment="1">
      <alignment vertical="center"/>
    </xf>
    <xf numFmtId="0" fontId="32" fillId="0" borderId="0" xfId="37" applyFont="1" applyFill="1" applyAlignment="1">
      <alignment vertical="center"/>
    </xf>
    <xf numFmtId="0" fontId="32" fillId="0" borderId="0" xfId="37" applyFont="1" applyAlignment="1">
      <alignment vertical="center"/>
    </xf>
    <xf numFmtId="0" fontId="35" fillId="0" borderId="0" xfId="37" applyFont="1" applyAlignment="1">
      <alignment vertical="center"/>
    </xf>
    <xf numFmtId="0" fontId="32" fillId="0" borderId="0" xfId="37" applyFont="1" applyFill="1" applyAlignment="1">
      <alignment horizontal="center" vertical="center"/>
    </xf>
    <xf numFmtId="0" fontId="35" fillId="0" borderId="0" xfId="37" applyFont="1" applyAlignment="1">
      <alignment horizontal="right"/>
    </xf>
    <xf numFmtId="0" fontId="35" fillId="0" borderId="0" xfId="37" applyFont="1" applyAlignment="1">
      <alignment horizontal="center"/>
    </xf>
    <xf numFmtId="44" fontId="32" fillId="0" borderId="0" xfId="0" applyNumberFormat="1" applyFont="1" applyFill="1" applyBorder="1" applyAlignment="1">
      <alignment horizontal="right"/>
    </xf>
    <xf numFmtId="0" fontId="32" fillId="0" borderId="0" xfId="40" applyFont="1" applyFill="1" applyBorder="1" applyAlignment="1">
      <alignment horizontal="right" vertical="top"/>
    </xf>
    <xf numFmtId="0" fontId="32" fillId="0" borderId="0" xfId="40" applyFont="1" applyFill="1" applyBorder="1" applyAlignment="1">
      <alignment horizontal="left" vertical="top"/>
    </xf>
    <xf numFmtId="0" fontId="33" fillId="0" borderId="1" xfId="40" applyFont="1" applyFill="1" applyBorder="1" applyAlignment="1">
      <alignment horizontal="right"/>
    </xf>
    <xf numFmtId="0" fontId="33" fillId="0" borderId="1" xfId="40" applyFont="1" applyFill="1" applyBorder="1" applyAlignment="1">
      <alignment horizontal="center"/>
    </xf>
    <xf numFmtId="44" fontId="33" fillId="0" borderId="1" xfId="40" applyNumberFormat="1" applyFont="1" applyFill="1" applyBorder="1" applyAlignment="1">
      <alignment horizontal="right"/>
    </xf>
    <xf numFmtId="0" fontId="4" fillId="0" borderId="0" xfId="5" applyFont="1"/>
    <xf numFmtId="0" fontId="3" fillId="0" borderId="0" xfId="4" applyFont="1" applyFill="1"/>
    <xf numFmtId="0" fontId="32" fillId="0" borderId="0" xfId="36" applyFont="1" applyFill="1" applyAlignment="1">
      <alignment horizontal="left" vertical="top"/>
    </xf>
    <xf numFmtId="0" fontId="33" fillId="0" borderId="4" xfId="40" applyFont="1" applyFill="1" applyBorder="1" applyAlignment="1">
      <alignment horizontal="right" vertical="top"/>
    </xf>
    <xf numFmtId="0" fontId="33" fillId="0" borderId="1" xfId="40" applyFont="1" applyFill="1" applyBorder="1" applyAlignment="1">
      <alignment horizontal="left" vertical="top"/>
    </xf>
    <xf numFmtId="0" fontId="37" fillId="2" borderId="0" xfId="0" applyFont="1" applyFill="1" applyAlignment="1">
      <alignment horizontal="right" vertical="top"/>
    </xf>
    <xf numFmtId="0" fontId="37" fillId="2" borderId="0" xfId="0" applyFont="1" applyFill="1" applyAlignment="1">
      <alignment horizontal="left" vertical="top"/>
    </xf>
    <xf numFmtId="0" fontId="37" fillId="2" borderId="0" xfId="0" applyFont="1" applyFill="1" applyAlignment="1">
      <alignment horizontal="right"/>
    </xf>
    <xf numFmtId="0" fontId="37" fillId="2" borderId="0" xfId="0" applyFont="1" applyFill="1" applyAlignment="1">
      <alignment horizontal="center"/>
    </xf>
    <xf numFmtId="44" fontId="37" fillId="2" borderId="0" xfId="0" applyNumberFormat="1" applyFont="1" applyFill="1" applyAlignment="1">
      <alignment horizontal="right"/>
    </xf>
    <xf numFmtId="1" fontId="3" fillId="0" borderId="0" xfId="0" applyNumberFormat="1" applyFont="1" applyFill="1" applyAlignment="1">
      <alignment horizontal="left" vertical="top"/>
    </xf>
    <xf numFmtId="1" fontId="3" fillId="0" borderId="0" xfId="0" applyNumberFormat="1" applyFont="1" applyFill="1" applyBorder="1" applyAlignment="1">
      <alignment horizontal="left" vertical="top" wrapText="1"/>
    </xf>
    <xf numFmtId="0" fontId="23" fillId="0" borderId="0" xfId="0" applyFont="1" applyAlignment="1">
      <alignment horizontal="left" vertical="top"/>
    </xf>
    <xf numFmtId="1" fontId="20" fillId="2" borderId="0" xfId="4" applyNumberFormat="1" applyFont="1" applyAlignment="1">
      <alignment horizontal="right"/>
    </xf>
    <xf numFmtId="1" fontId="3"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3" fillId="0" borderId="0" xfId="0" applyNumberFormat="1" applyFont="1" applyFill="1" applyAlignment="1">
      <alignment horizontal="right" vertical="top" wrapText="1"/>
    </xf>
    <xf numFmtId="1" fontId="23" fillId="0" borderId="0" xfId="0" applyNumberFormat="1" applyFont="1" applyAlignment="1">
      <alignment horizontal="right" vertical="top"/>
    </xf>
    <xf numFmtId="1" fontId="19" fillId="0" borderId="0" xfId="0" applyNumberFormat="1" applyFont="1" applyAlignment="1">
      <alignment horizontal="right"/>
    </xf>
    <xf numFmtId="1" fontId="4" fillId="0" borderId="1" xfId="6" applyNumberFormat="1" applyFont="1" applyAlignment="1">
      <alignment horizontal="right"/>
    </xf>
    <xf numFmtId="1" fontId="20" fillId="2" borderId="0" xfId="4" applyNumberFormat="1" applyFont="1" applyAlignment="1">
      <alignment horizontal="left"/>
    </xf>
    <xf numFmtId="1" fontId="3" fillId="0" borderId="0" xfId="0" applyNumberFormat="1" applyFont="1" applyFill="1" applyAlignment="1">
      <alignment horizontal="left" vertical="top" wrapText="1"/>
    </xf>
    <xf numFmtId="1" fontId="23" fillId="0" borderId="0" xfId="0" applyNumberFormat="1" applyFont="1" applyAlignment="1">
      <alignment horizontal="left" vertical="top"/>
    </xf>
    <xf numFmtId="1" fontId="19" fillId="0" borderId="0" xfId="0" applyNumberFormat="1" applyFont="1" applyAlignment="1">
      <alignment horizontal="left"/>
    </xf>
    <xf numFmtId="1" fontId="4" fillId="0" borderId="1" xfId="6" applyNumberFormat="1" applyFont="1" applyAlignment="1">
      <alignment horizontal="left"/>
    </xf>
    <xf numFmtId="16" fontId="3" fillId="0" borderId="0" xfId="0" applyNumberFormat="1" applyFont="1" applyFill="1" applyBorder="1" applyAlignment="1">
      <alignment horizontal="right" vertical="top" wrapText="1"/>
    </xf>
    <xf numFmtId="0" fontId="38" fillId="0" borderId="0" xfId="3" applyFont="1" applyAlignment="1">
      <alignment horizontal="right" vertical="top"/>
    </xf>
    <xf numFmtId="44" fontId="4" fillId="0" borderId="0" xfId="3" quotePrefix="1" applyNumberFormat="1" applyFont="1" applyAlignment="1">
      <alignment horizontal="right" vertical="top"/>
    </xf>
    <xf numFmtId="44" fontId="4" fillId="0" borderId="0" xfId="3" applyNumberFormat="1" applyFont="1" applyAlignment="1">
      <alignment horizontal="right" vertical="top"/>
    </xf>
    <xf numFmtId="44" fontId="4" fillId="0" borderId="0" xfId="3" applyNumberFormat="1" applyFont="1">
      <alignment horizontal="left" vertical="top"/>
    </xf>
    <xf numFmtId="0" fontId="31" fillId="0" borderId="0" xfId="0" applyFont="1"/>
    <xf numFmtId="0" fontId="19" fillId="0" borderId="0" xfId="0" applyFont="1" applyAlignment="1">
      <alignment wrapText="1"/>
    </xf>
    <xf numFmtId="0" fontId="19" fillId="0" borderId="0" xfId="0" applyFont="1" applyFill="1" applyAlignment="1">
      <alignment vertical="top"/>
    </xf>
    <xf numFmtId="0" fontId="19" fillId="0" borderId="0" xfId="0" applyFont="1" applyAlignment="1">
      <alignment vertical="top"/>
    </xf>
    <xf numFmtId="4" fontId="38" fillId="0" borderId="0" xfId="1" applyNumberFormat="1" applyFont="1" applyAlignment="1">
      <alignment vertical="top"/>
    </xf>
    <xf numFmtId="0" fontId="31" fillId="7" borderId="0" xfId="0" applyFont="1" applyFill="1" applyAlignment="1">
      <alignment vertical="top"/>
    </xf>
    <xf numFmtId="0" fontId="19" fillId="6" borderId="0" xfId="0" applyFont="1" applyFill="1" applyAlignment="1">
      <alignment vertical="top"/>
    </xf>
    <xf numFmtId="0" fontId="19" fillId="4" borderId="0" xfId="0" applyFont="1" applyFill="1" applyAlignment="1">
      <alignment vertical="top"/>
    </xf>
    <xf numFmtId="0" fontId="19" fillId="5" borderId="0" xfId="0" applyFont="1" applyFill="1" applyAlignment="1">
      <alignment vertical="top"/>
    </xf>
    <xf numFmtId="0" fontId="32" fillId="0" borderId="2" xfId="3" applyFont="1" applyBorder="1" applyAlignment="1">
      <alignment horizontal="center" vertical="center" wrapText="1"/>
    </xf>
    <xf numFmtId="0" fontId="37" fillId="2" borderId="0" xfId="4" applyFont="1"/>
    <xf numFmtId="0" fontId="44" fillId="0" borderId="0" xfId="0" applyFont="1"/>
    <xf numFmtId="0" fontId="32"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2" fillId="0" borderId="0" xfId="0" applyFont="1" applyBorder="1" applyAlignment="1">
      <alignment horizontal="left" vertical="top" wrapText="1"/>
    </xf>
    <xf numFmtId="0" fontId="33" fillId="0" borderId="0" xfId="0" applyFont="1" applyFill="1" applyAlignment="1">
      <alignment wrapText="1"/>
    </xf>
    <xf numFmtId="0" fontId="45" fillId="0" borderId="0" xfId="0" applyFont="1" applyFill="1" applyAlignment="1">
      <alignment wrapText="1"/>
    </xf>
    <xf numFmtId="0" fontId="46" fillId="0" borderId="0" xfId="0" applyFont="1" applyFill="1" applyAlignment="1">
      <alignment wrapText="1"/>
    </xf>
    <xf numFmtId="0" fontId="33" fillId="0" borderId="1" xfId="6" applyFont="1"/>
    <xf numFmtId="0" fontId="46" fillId="0" borderId="0" xfId="0" applyFont="1"/>
    <xf numFmtId="0" fontId="37" fillId="2" borderId="0" xfId="4" applyFont="1" applyAlignment="1">
      <alignment horizontal="right"/>
    </xf>
    <xf numFmtId="0" fontId="46" fillId="0" borderId="0" xfId="0" applyFont="1" applyAlignment="1">
      <alignment horizontal="right"/>
    </xf>
    <xf numFmtId="0" fontId="32" fillId="0" borderId="0" xfId="0" applyNumberFormat="1" applyFont="1" applyFill="1" applyBorder="1" applyAlignment="1">
      <alignment horizontal="right" vertical="top"/>
    </xf>
    <xf numFmtId="0" fontId="32" fillId="0" borderId="0" xfId="0" applyNumberFormat="1" applyFont="1" applyFill="1" applyBorder="1" applyAlignment="1">
      <alignment vertical="top"/>
    </xf>
    <xf numFmtId="0" fontId="32" fillId="0" borderId="0" xfId="0" applyNumberFormat="1" applyFont="1" applyFill="1" applyBorder="1" applyAlignment="1">
      <alignment horizontal="left" vertical="top"/>
    </xf>
    <xf numFmtId="0" fontId="32" fillId="0" borderId="0" xfId="0" applyFont="1" applyFill="1" applyBorder="1" applyAlignment="1">
      <alignment horizontal="right" vertical="top" wrapText="1"/>
    </xf>
    <xf numFmtId="0" fontId="32" fillId="0" borderId="0" xfId="0" applyFont="1" applyFill="1" applyBorder="1" applyAlignment="1">
      <alignment vertical="top" wrapText="1"/>
    </xf>
    <xf numFmtId="0" fontId="32" fillId="0" borderId="0" xfId="0" applyFont="1" applyFill="1" applyAlignment="1">
      <alignment horizontal="left"/>
    </xf>
    <xf numFmtId="0" fontId="46" fillId="0" borderId="0" xfId="0" applyFont="1" applyFill="1" applyAlignment="1">
      <alignment horizontal="right"/>
    </xf>
    <xf numFmtId="0" fontId="46" fillId="0" borderId="0" xfId="0" applyFont="1" applyFill="1" applyAlignment="1">
      <alignment horizontal="left"/>
    </xf>
    <xf numFmtId="0" fontId="46" fillId="0" borderId="0" xfId="0" applyFont="1" applyFill="1"/>
    <xf numFmtId="0" fontId="33" fillId="0" borderId="1" xfId="6" applyFont="1" applyAlignment="1">
      <alignment horizontal="right"/>
    </xf>
    <xf numFmtId="44" fontId="46" fillId="0" borderId="0" xfId="0" applyNumberFormat="1" applyFont="1"/>
    <xf numFmtId="0" fontId="47" fillId="0" borderId="0" xfId="0" applyFont="1"/>
    <xf numFmtId="0" fontId="47" fillId="5" borderId="0" xfId="0" applyFont="1" applyFill="1"/>
    <xf numFmtId="44" fontId="32" fillId="0" borderId="0" xfId="0" applyNumberFormat="1" applyFont="1" applyFill="1"/>
    <xf numFmtId="44" fontId="32" fillId="0" borderId="0" xfId="8" applyNumberFormat="1" applyFont="1" applyFill="1" applyAlignment="1">
      <alignment horizontal="right"/>
    </xf>
    <xf numFmtId="0" fontId="32" fillId="0" borderId="0" xfId="0" applyFont="1" applyFill="1" applyBorder="1" applyAlignment="1">
      <alignment horizontal="right"/>
    </xf>
    <xf numFmtId="4" fontId="32" fillId="0" borderId="0" xfId="0" applyNumberFormat="1" applyFont="1" applyFill="1" applyBorder="1" applyAlignment="1">
      <alignment horizontal="right"/>
    </xf>
    <xf numFmtId="44" fontId="33" fillId="0" borderId="1" xfId="6" applyNumberFormat="1" applyFont="1"/>
    <xf numFmtId="4" fontId="37" fillId="2" borderId="0" xfId="4" applyNumberFormat="1" applyFont="1" applyAlignment="1">
      <alignment horizontal="right"/>
    </xf>
    <xf numFmtId="44" fontId="33" fillId="2" borderId="0" xfId="4" applyNumberFormat="1" applyFont="1" applyAlignment="1">
      <alignment horizontal="right"/>
    </xf>
    <xf numFmtId="44" fontId="37" fillId="2" borderId="0" xfId="4" applyNumberFormat="1" applyFont="1" applyAlignment="1">
      <alignment horizontal="right"/>
    </xf>
    <xf numFmtId="4" fontId="46" fillId="0" borderId="0" xfId="0" applyNumberFormat="1" applyFont="1" applyAlignment="1">
      <alignment horizontal="right"/>
    </xf>
    <xf numFmtId="44" fontId="46" fillId="0" borderId="0" xfId="0" applyNumberFormat="1" applyFont="1" applyAlignment="1">
      <alignment horizontal="right"/>
    </xf>
    <xf numFmtId="4" fontId="32" fillId="0" borderId="0" xfId="0" applyNumberFormat="1" applyFont="1" applyFill="1" applyAlignment="1">
      <alignment horizontal="right"/>
    </xf>
    <xf numFmtId="4" fontId="33" fillId="0" borderId="0" xfId="0" applyNumberFormat="1" applyFont="1" applyFill="1" applyAlignment="1">
      <alignment horizontal="right"/>
    </xf>
    <xf numFmtId="4" fontId="46" fillId="0" borderId="0" xfId="0" applyNumberFormat="1" applyFont="1" applyFill="1" applyAlignment="1">
      <alignment horizontal="right"/>
    </xf>
    <xf numFmtId="4" fontId="33" fillId="0" borderId="1" xfId="6" applyNumberFormat="1" applyFont="1" applyAlignment="1">
      <alignment horizontal="right"/>
    </xf>
    <xf numFmtId="44" fontId="33" fillId="0" borderId="1" xfId="6" applyNumberFormat="1" applyFont="1" applyAlignment="1">
      <alignment horizontal="right"/>
    </xf>
    <xf numFmtId="44" fontId="45" fillId="0" borderId="0" xfId="0" applyNumberFormat="1" applyFont="1" applyAlignment="1">
      <alignment horizontal="right"/>
    </xf>
    <xf numFmtId="0" fontId="32" fillId="0" borderId="2" xfId="3" applyFont="1" applyBorder="1" applyAlignment="1">
      <alignment horizontal="right" wrapText="1"/>
    </xf>
    <xf numFmtId="4" fontId="32" fillId="0" borderId="2" xfId="3" applyNumberFormat="1" applyFont="1" applyBorder="1" applyAlignment="1">
      <alignment horizontal="right" wrapText="1"/>
    </xf>
    <xf numFmtId="44" fontId="32" fillId="0" borderId="2" xfId="3" applyNumberFormat="1" applyFont="1" applyBorder="1" applyAlignment="1">
      <alignment horizontal="right" wrapText="1"/>
    </xf>
    <xf numFmtId="44" fontId="32" fillId="0" borderId="0" xfId="2" applyNumberFormat="1" applyFont="1" applyFill="1" applyBorder="1" applyAlignment="1">
      <alignment horizontal="right"/>
    </xf>
    <xf numFmtId="0" fontId="32" fillId="0" borderId="0" xfId="0" applyFont="1" applyBorder="1" applyAlignment="1">
      <alignment horizontal="right"/>
    </xf>
    <xf numFmtId="4" fontId="32" fillId="0" borderId="0" xfId="0" applyNumberFormat="1" applyFont="1" applyBorder="1" applyAlignment="1">
      <alignment horizontal="right"/>
    </xf>
    <xf numFmtId="44" fontId="32" fillId="0" borderId="0" xfId="0" applyNumberFormat="1" applyFont="1" applyBorder="1" applyAlignment="1">
      <alignment horizontal="right"/>
    </xf>
    <xf numFmtId="44" fontId="32" fillId="0" borderId="0" xfId="8" applyNumberFormat="1" applyFont="1" applyAlignment="1">
      <alignment horizontal="right"/>
    </xf>
    <xf numFmtId="0" fontId="32" fillId="0" borderId="0" xfId="40" applyFont="1" applyFill="1" applyBorder="1" applyAlignment="1">
      <alignment horizontal="right"/>
    </xf>
    <xf numFmtId="0" fontId="32" fillId="0" borderId="0" xfId="40" applyFont="1" applyFill="1" applyBorder="1" applyAlignment="1">
      <alignment horizontal="center"/>
    </xf>
    <xf numFmtId="44" fontId="32" fillId="0" borderId="0" xfId="40" applyNumberFormat="1" applyFont="1" applyFill="1" applyBorder="1" applyAlignment="1">
      <alignment horizontal="right"/>
    </xf>
    <xf numFmtId="0" fontId="32" fillId="0" borderId="0" xfId="35" applyFont="1" applyFill="1" applyBorder="1" applyAlignment="1">
      <alignment horizontal="right" vertical="top"/>
    </xf>
    <xf numFmtId="0" fontId="35" fillId="0" borderId="0" xfId="35" applyFont="1" applyFill="1" applyBorder="1" applyAlignment="1">
      <alignment horizontal="left" vertical="top"/>
    </xf>
    <xf numFmtId="49" fontId="35" fillId="0" borderId="0" xfId="35" applyNumberFormat="1" applyFont="1" applyFill="1" applyBorder="1" applyAlignment="1">
      <alignment horizontal="left" vertical="top" wrapText="1"/>
    </xf>
    <xf numFmtId="0" fontId="35" fillId="0" borderId="0" xfId="35" applyFont="1" applyFill="1" applyBorder="1" applyAlignment="1">
      <alignment horizontal="right"/>
    </xf>
    <xf numFmtId="4" fontId="35" fillId="0" borderId="0" xfId="35" applyNumberFormat="1" applyFont="1" applyFill="1" applyBorder="1" applyAlignment="1">
      <alignment horizontal="center"/>
    </xf>
    <xf numFmtId="44" fontId="35" fillId="0" borderId="0" xfId="35" applyNumberFormat="1" applyFont="1" applyFill="1" applyBorder="1" applyAlignment="1">
      <alignment horizontal="right"/>
    </xf>
    <xf numFmtId="0" fontId="32" fillId="0" borderId="0" xfId="36" applyFont="1"/>
    <xf numFmtId="0" fontId="32" fillId="0" borderId="0" xfId="9" applyFont="1"/>
    <xf numFmtId="0" fontId="34" fillId="2" borderId="0" xfId="36" applyFont="1" applyFill="1" applyAlignment="1">
      <alignment horizontal="left" vertical="top"/>
    </xf>
    <xf numFmtId="0" fontId="34" fillId="2" borderId="0" xfId="36" applyFont="1" applyFill="1"/>
    <xf numFmtId="0" fontId="34" fillId="2" borderId="0" xfId="9" applyFont="1" applyFill="1"/>
    <xf numFmtId="0" fontId="32" fillId="0" borderId="0" xfId="9" applyFont="1" applyAlignment="1">
      <alignment horizontal="right"/>
    </xf>
    <xf numFmtId="0" fontId="32" fillId="0" borderId="0" xfId="9" applyFont="1" applyAlignment="1">
      <alignment horizontal="center"/>
    </xf>
    <xf numFmtId="44" fontId="32" fillId="0" borderId="0" xfId="9" applyNumberFormat="1" applyFont="1" applyAlignment="1">
      <alignment horizontal="right"/>
    </xf>
    <xf numFmtId="44" fontId="32" fillId="0" borderId="0" xfId="9" applyNumberFormat="1" applyFont="1"/>
    <xf numFmtId="0" fontId="32" fillId="0" borderId="0" xfId="0" applyFont="1" applyFill="1" applyAlignment="1">
      <alignment horizontal="center" vertical="top"/>
    </xf>
    <xf numFmtId="0" fontId="32" fillId="0" borderId="0" xfId="9" applyFont="1" applyFill="1"/>
    <xf numFmtId="0" fontId="37" fillId="2" borderId="0" xfId="36" applyFont="1" applyFill="1" applyBorder="1" applyAlignment="1">
      <alignment horizontal="right" vertical="top"/>
    </xf>
    <xf numFmtId="0" fontId="37" fillId="2" borderId="0" xfId="36" applyFont="1" applyFill="1" applyBorder="1" applyAlignment="1">
      <alignment horizontal="left" vertical="top"/>
    </xf>
    <xf numFmtId="0" fontId="37" fillId="2" borderId="0" xfId="36" applyFont="1" applyFill="1" applyAlignment="1">
      <alignment horizontal="left" vertical="top"/>
    </xf>
    <xf numFmtId="0" fontId="37" fillId="2" borderId="0" xfId="37" applyFont="1" applyFill="1" applyAlignment="1">
      <alignment horizontal="right"/>
    </xf>
    <xf numFmtId="0" fontId="37" fillId="2" borderId="0" xfId="37" applyFont="1" applyFill="1" applyAlignment="1">
      <alignment horizontal="center"/>
    </xf>
    <xf numFmtId="0" fontId="37" fillId="2" borderId="0" xfId="9" applyFont="1" applyFill="1"/>
    <xf numFmtId="0" fontId="37" fillId="2" borderId="0" xfId="0" applyFont="1" applyFill="1"/>
    <xf numFmtId="0" fontId="37" fillId="2" borderId="0" xfId="35" applyFont="1" applyFill="1" applyAlignment="1">
      <alignment horizontal="right" vertical="top"/>
    </xf>
    <xf numFmtId="0" fontId="37" fillId="2" borderId="0" xfId="35" applyFont="1" applyFill="1" applyAlignment="1">
      <alignment horizontal="left" vertical="top"/>
    </xf>
    <xf numFmtId="49" fontId="37" fillId="2" borderId="0" xfId="35" applyNumberFormat="1" applyFont="1" applyFill="1" applyAlignment="1">
      <alignment horizontal="left" vertical="top" wrapText="1"/>
    </xf>
    <xf numFmtId="0" fontId="37" fillId="2" borderId="0" xfId="35" applyFont="1" applyFill="1" applyAlignment="1">
      <alignment horizontal="right"/>
    </xf>
    <xf numFmtId="4" fontId="37" fillId="2" borderId="0" xfId="35" applyNumberFormat="1" applyFont="1" applyFill="1" applyAlignment="1">
      <alignment horizontal="center"/>
    </xf>
    <xf numFmtId="44" fontId="37" fillId="2" borderId="0" xfId="35" applyNumberFormat="1" applyFont="1" applyFill="1" applyAlignment="1">
      <alignment horizontal="right"/>
    </xf>
    <xf numFmtId="0" fontId="37" fillId="2" borderId="0" xfId="35" applyFont="1" applyFill="1"/>
    <xf numFmtId="0" fontId="35" fillId="0" borderId="0" xfId="35" applyFont="1"/>
    <xf numFmtId="0" fontId="32" fillId="0" borderId="0" xfId="9" applyFont="1" applyBorder="1"/>
    <xf numFmtId="0" fontId="33" fillId="0" borderId="1" xfId="9" applyFont="1" applyBorder="1"/>
    <xf numFmtId="0" fontId="32" fillId="0" borderId="0" xfId="9" applyFont="1" applyFill="1" applyBorder="1" applyAlignment="1">
      <alignment horizontal="right"/>
    </xf>
    <xf numFmtId="0" fontId="32" fillId="0" borderId="0" xfId="9" applyFont="1" applyBorder="1" applyAlignment="1">
      <alignment horizontal="left"/>
    </xf>
    <xf numFmtId="44" fontId="32" fillId="0" borderId="0" xfId="9" applyNumberFormat="1" applyFont="1" applyBorder="1" applyAlignment="1">
      <alignment horizontal="right"/>
    </xf>
    <xf numFmtId="0" fontId="32" fillId="0" borderId="0" xfId="9" applyFont="1" applyFill="1" applyAlignment="1">
      <alignment horizontal="right"/>
    </xf>
    <xf numFmtId="0" fontId="32" fillId="0" borderId="0" xfId="9" applyFont="1" applyAlignment="1">
      <alignment horizontal="left"/>
    </xf>
    <xf numFmtId="44" fontId="32" fillId="2" borderId="0" xfId="36" applyNumberFormat="1" applyFont="1" applyFill="1"/>
    <xf numFmtId="44" fontId="32" fillId="0" borderId="0" xfId="40" applyNumberFormat="1" applyFont="1" applyFill="1"/>
    <xf numFmtId="44" fontId="33" fillId="2" borderId="0" xfId="36" applyNumberFormat="1" applyFont="1" applyFill="1"/>
    <xf numFmtId="44" fontId="32" fillId="0" borderId="0" xfId="36" applyNumberFormat="1" applyFont="1" applyFill="1"/>
    <xf numFmtId="44" fontId="32" fillId="2" borderId="0" xfId="0" applyNumberFormat="1" applyFont="1" applyFill="1"/>
    <xf numFmtId="44" fontId="32" fillId="2" borderId="0" xfId="0" applyNumberFormat="1" applyFont="1" applyFill="1" applyAlignment="1">
      <alignment horizontal="right"/>
    </xf>
    <xf numFmtId="0" fontId="46" fillId="0" borderId="0" xfId="0" applyFont="1" applyAlignment="1">
      <alignment horizontal="right" vertical="top" shrinkToFit="1"/>
    </xf>
    <xf numFmtId="0" fontId="37" fillId="2" borderId="0" xfId="4" applyFont="1" applyAlignment="1">
      <alignment horizontal="right" vertical="top" shrinkToFit="1"/>
    </xf>
    <xf numFmtId="0" fontId="32" fillId="0" borderId="0" xfId="4" applyFont="1" applyFill="1" applyAlignment="1">
      <alignment vertical="top" wrapText="1"/>
    </xf>
    <xf numFmtId="0" fontId="37" fillId="0" borderId="0" xfId="4" applyFont="1" applyFill="1" applyAlignment="1">
      <alignment horizontal="right" vertical="top" shrinkToFit="1"/>
    </xf>
    <xf numFmtId="0" fontId="46" fillId="0" borderId="0" xfId="0" applyFont="1" applyFill="1" applyAlignment="1">
      <alignment vertical="top" shrinkToFit="1"/>
    </xf>
    <xf numFmtId="0" fontId="46" fillId="0" borderId="0" xfId="0" applyFont="1" applyFill="1" applyAlignment="1">
      <alignment horizontal="right" vertical="top" shrinkToFit="1"/>
    </xf>
    <xf numFmtId="0" fontId="32" fillId="0" borderId="0" xfId="0" applyFont="1" applyFill="1" applyAlignment="1">
      <alignment horizontal="left" vertical="top" wrapText="1"/>
    </xf>
    <xf numFmtId="0" fontId="48" fillId="0" borderId="0" xfId="0" applyFont="1" applyFill="1" applyAlignment="1">
      <alignment horizontal="left" vertical="top" wrapText="1"/>
    </xf>
    <xf numFmtId="0" fontId="32" fillId="0" borderId="0" xfId="0" applyFont="1" applyFill="1" applyAlignment="1">
      <alignment vertical="top" shrinkToFit="1"/>
    </xf>
    <xf numFmtId="0" fontId="32" fillId="0" borderId="0" xfId="0" applyFont="1" applyFill="1" applyAlignment="1">
      <alignment horizontal="center" vertical="top" shrinkToFit="1"/>
    </xf>
    <xf numFmtId="2" fontId="32" fillId="0" borderId="0" xfId="2" applyNumberFormat="1" applyFont="1" applyFill="1" applyAlignment="1">
      <alignment vertical="top" shrinkToFit="1"/>
    </xf>
    <xf numFmtId="165" fontId="32" fillId="0" borderId="0" xfId="0" applyNumberFormat="1" applyFont="1" applyFill="1" applyAlignment="1">
      <alignment vertical="top" shrinkToFit="1"/>
    </xf>
    <xf numFmtId="44" fontId="32" fillId="0" borderId="0" xfId="8" applyNumberFormat="1" applyFont="1" applyFill="1" applyAlignment="1">
      <alignment horizontal="right" vertical="top" shrinkToFit="1"/>
    </xf>
    <xf numFmtId="0" fontId="32" fillId="7" borderId="0" xfId="0" applyFont="1" applyFill="1" applyBorder="1" applyAlignment="1">
      <alignment horizontal="left" vertical="top" wrapText="1"/>
    </xf>
    <xf numFmtId="0" fontId="32" fillId="7" borderId="0" xfId="0" applyFont="1" applyFill="1" applyBorder="1" applyAlignment="1">
      <alignment horizontal="center" vertical="top" shrinkToFit="1"/>
    </xf>
    <xf numFmtId="44" fontId="32" fillId="7" borderId="0" xfId="8" applyNumberFormat="1" applyFont="1" applyFill="1" applyAlignment="1">
      <alignment horizontal="right" vertical="top" shrinkToFit="1"/>
    </xf>
    <xf numFmtId="0" fontId="32" fillId="0" borderId="0" xfId="0" applyFont="1" applyFill="1" applyBorder="1" applyAlignment="1">
      <alignment horizontal="left" vertical="top" wrapText="1"/>
    </xf>
    <xf numFmtId="0" fontId="32" fillId="0" borderId="0" xfId="0" applyFont="1" applyFill="1" applyBorder="1" applyAlignment="1">
      <alignment horizontal="center" vertical="top" shrinkToFit="1"/>
    </xf>
    <xf numFmtId="43" fontId="32" fillId="0" borderId="0" xfId="1" applyFont="1" applyFill="1" applyBorder="1" applyAlignment="1">
      <alignment horizontal="center" vertical="top" shrinkToFit="1"/>
    </xf>
    <xf numFmtId="44" fontId="37" fillId="0" borderId="0" xfId="8" applyNumberFormat="1" applyFont="1" applyFill="1" applyAlignment="1">
      <alignment horizontal="left" vertical="top" shrinkToFit="1"/>
    </xf>
    <xf numFmtId="2" fontId="49" fillId="0" borderId="0" xfId="2" applyNumberFormat="1" applyFont="1" applyFill="1" applyAlignment="1">
      <alignment vertical="top" shrinkToFit="1"/>
    </xf>
    <xf numFmtId="44" fontId="49" fillId="0" borderId="0" xfId="8" applyNumberFormat="1" applyFont="1" applyFill="1" applyAlignment="1">
      <alignment horizontal="right" vertical="top" shrinkToFit="1"/>
    </xf>
    <xf numFmtId="0" fontId="50" fillId="0" borderId="0" xfId="0" applyFont="1" applyFill="1" applyAlignment="1">
      <alignment vertical="top" shrinkToFit="1"/>
    </xf>
    <xf numFmtId="2" fontId="50" fillId="0" borderId="0" xfId="2" applyNumberFormat="1" applyFont="1" applyFill="1" applyAlignment="1">
      <alignment vertical="top" shrinkToFit="1"/>
    </xf>
    <xf numFmtId="165" fontId="50" fillId="0" borderId="0" xfId="0" applyNumberFormat="1" applyFont="1" applyFill="1" applyAlignment="1">
      <alignment vertical="top" shrinkToFit="1"/>
    </xf>
    <xf numFmtId="2" fontId="51" fillId="0" borderId="0" xfId="2" applyNumberFormat="1" applyFont="1" applyFill="1" applyAlignment="1">
      <alignment vertical="top" shrinkToFit="1"/>
    </xf>
    <xf numFmtId="165" fontId="51" fillId="0" borderId="0" xfId="0" applyNumberFormat="1" applyFont="1" applyFill="1" applyAlignment="1">
      <alignment vertical="top" shrinkToFit="1"/>
    </xf>
    <xf numFmtId="0" fontId="33" fillId="0" borderId="1" xfId="6" applyFont="1" applyAlignment="1">
      <alignment vertical="top"/>
    </xf>
    <xf numFmtId="0" fontId="33" fillId="0" borderId="1" xfId="6" applyFont="1" applyAlignment="1">
      <alignment vertical="top" shrinkToFit="1"/>
    </xf>
    <xf numFmtId="166" fontId="33" fillId="0" borderId="1" xfId="6" applyNumberFormat="1" applyFont="1" applyAlignment="1">
      <alignment vertical="top" shrinkToFit="1"/>
    </xf>
    <xf numFmtId="44" fontId="52" fillId="0" borderId="0" xfId="0" applyNumberFormat="1" applyFont="1" applyAlignment="1">
      <alignment horizontal="right" vertical="top" shrinkToFit="1"/>
    </xf>
    <xf numFmtId="44" fontId="46" fillId="0" borderId="0" xfId="0" applyNumberFormat="1" applyFont="1" applyAlignment="1">
      <alignment horizontal="right" vertical="top" shrinkToFit="1"/>
    </xf>
    <xf numFmtId="4" fontId="32" fillId="0" borderId="0" xfId="8" applyNumberFormat="1" applyFont="1" applyFill="1" applyBorder="1" applyAlignment="1">
      <alignment horizontal="right" vertical="top" shrinkToFit="1"/>
    </xf>
    <xf numFmtId="4" fontId="32" fillId="7" borderId="0" xfId="8" applyNumberFormat="1" applyFont="1" applyFill="1" applyBorder="1" applyAlignment="1">
      <alignment horizontal="right" vertical="top" shrinkToFit="1"/>
    </xf>
    <xf numFmtId="43" fontId="32" fillId="0" borderId="0" xfId="0" applyNumberFormat="1" applyFont="1" applyFill="1" applyBorder="1" applyAlignment="1">
      <alignment horizontal="center" vertical="top" shrinkToFit="1"/>
    </xf>
    <xf numFmtId="0" fontId="50" fillId="0" borderId="0" xfId="0" applyFont="1" applyFill="1" applyBorder="1" applyAlignment="1">
      <alignment horizontal="center" vertical="top" shrinkToFit="1"/>
    </xf>
    <xf numFmtId="4" fontId="32" fillId="0" borderId="0" xfId="0" applyNumberFormat="1" applyFont="1" applyFill="1" applyAlignment="1">
      <alignment horizontal="center" vertical="top" shrinkToFit="1"/>
    </xf>
    <xf numFmtId="0" fontId="32" fillId="2" borderId="0" xfId="4" applyFont="1" applyAlignment="1">
      <alignment horizontal="right" vertical="top" shrinkToFit="1"/>
    </xf>
    <xf numFmtId="0" fontId="32" fillId="0" borderId="0" xfId="4" applyFont="1" applyFill="1" applyAlignment="1">
      <alignment horizontal="right" vertical="top" shrinkToFit="1"/>
    </xf>
    <xf numFmtId="0" fontId="32" fillId="0" borderId="1" xfId="6" applyFont="1" applyFill="1" applyAlignment="1">
      <alignment horizontal="center" vertical="top" shrinkToFit="1"/>
    </xf>
    <xf numFmtId="0" fontId="33" fillId="2" borderId="0" xfId="4" applyFont="1" applyAlignment="1">
      <alignment horizontal="right" vertical="top"/>
    </xf>
    <xf numFmtId="0" fontId="33" fillId="2" borderId="0" xfId="4" applyFont="1" applyAlignment="1">
      <alignment horizontal="left" vertical="top"/>
    </xf>
    <xf numFmtId="0" fontId="33" fillId="0" borderId="0" xfId="4" applyFont="1" applyFill="1" applyAlignment="1">
      <alignment horizontal="right" vertical="top"/>
    </xf>
    <xf numFmtId="0" fontId="33" fillId="0" borderId="0" xfId="4" applyFont="1" applyFill="1" applyAlignment="1">
      <alignment horizontal="left" vertical="top"/>
    </xf>
    <xf numFmtId="16" fontId="19" fillId="0" borderId="0" xfId="0" applyNumberFormat="1" applyFont="1" applyAlignment="1">
      <alignment horizontal="right"/>
    </xf>
    <xf numFmtId="0" fontId="20" fillId="2" borderId="0" xfId="4" applyFont="1" applyAlignment="1">
      <alignment wrapText="1"/>
    </xf>
    <xf numFmtId="0" fontId="4" fillId="0" borderId="1" xfId="6" applyFont="1" applyAlignment="1">
      <alignment wrapText="1"/>
    </xf>
    <xf numFmtId="0" fontId="3" fillId="0" borderId="0" xfId="0" applyFont="1" applyFill="1" applyAlignment="1">
      <alignment vertical="center" wrapText="1"/>
    </xf>
    <xf numFmtId="2" fontId="31" fillId="0" borderId="0" xfId="11" applyNumberFormat="1" applyFont="1" applyFill="1" applyAlignment="1" applyProtection="1">
      <alignment horizontal="left" vertical="top" wrapText="1"/>
      <protection locked="0"/>
    </xf>
    <xf numFmtId="0" fontId="31" fillId="0" borderId="0" xfId="11" applyFont="1" applyFill="1" applyAlignment="1" applyProtection="1">
      <alignment horizontal="left" vertical="top" wrapText="1"/>
      <protection locked="0"/>
    </xf>
    <xf numFmtId="2" fontId="31" fillId="0" borderId="0" xfId="0" applyNumberFormat="1" applyFont="1"/>
    <xf numFmtId="0" fontId="43" fillId="2" borderId="0" xfId="4" applyFont="1"/>
    <xf numFmtId="0" fontId="3" fillId="0" borderId="0" xfId="0" applyFont="1" applyFill="1" applyAlignment="1">
      <alignment horizontal="left" vertical="center" wrapText="1"/>
    </xf>
    <xf numFmtId="0" fontId="3" fillId="0" borderId="1" xfId="6" applyFont="1"/>
    <xf numFmtId="0" fontId="37" fillId="2" borderId="0" xfId="4" applyFont="1" applyAlignment="1">
      <alignment horizontal="left"/>
    </xf>
    <xf numFmtId="0" fontId="48" fillId="0" borderId="0" xfId="0" applyFont="1" applyFill="1" applyBorder="1" applyAlignment="1">
      <alignment horizontal="left" vertical="top" wrapText="1"/>
    </xf>
    <xf numFmtId="43" fontId="32" fillId="0" borderId="0" xfId="1" applyFont="1" applyFill="1" applyBorder="1" applyAlignment="1">
      <alignment horizontal="right" wrapText="1"/>
    </xf>
    <xf numFmtId="0" fontId="33" fillId="0" borderId="1" xfId="6" applyFont="1" applyAlignment="1">
      <alignment horizontal="left"/>
    </xf>
    <xf numFmtId="0" fontId="46" fillId="0" borderId="0" xfId="0" applyFont="1" applyAlignment="1">
      <alignment horizontal="left"/>
    </xf>
    <xf numFmtId="2" fontId="46" fillId="0" borderId="0" xfId="0" applyNumberFormat="1" applyFont="1"/>
    <xf numFmtId="0" fontId="32" fillId="14" borderId="0" xfId="0" applyNumberFormat="1" applyFont="1" applyFill="1" applyBorder="1" applyAlignment="1">
      <alignment horizontal="right" vertical="top"/>
    </xf>
    <xf numFmtId="0" fontId="32" fillId="14" borderId="0" xfId="0" applyNumberFormat="1" applyFont="1" applyFill="1" applyBorder="1" applyAlignment="1">
      <alignment horizontal="left" vertical="top"/>
    </xf>
    <xf numFmtId="0" fontId="32" fillId="0" borderId="0" xfId="0" applyFont="1" applyAlignment="1">
      <alignment vertical="top" shrinkToFit="1"/>
    </xf>
    <xf numFmtId="0" fontId="33" fillId="2" borderId="0" xfId="4" applyFont="1" applyAlignment="1">
      <alignment vertical="top"/>
    </xf>
    <xf numFmtId="0" fontId="32" fillId="0" borderId="0" xfId="0" applyFont="1" applyFill="1" applyAlignment="1">
      <alignment vertical="top"/>
    </xf>
    <xf numFmtId="0" fontId="33" fillId="0" borderId="0" xfId="0" applyFont="1" applyFill="1" applyAlignment="1">
      <alignment horizontal="left" vertical="top" wrapText="1"/>
    </xf>
    <xf numFmtId="0" fontId="32" fillId="0" borderId="0" xfId="0" applyFont="1" applyAlignment="1">
      <alignment vertical="top"/>
    </xf>
    <xf numFmtId="0" fontId="32" fillId="2" borderId="0" xfId="4" applyFont="1" applyAlignment="1">
      <alignment vertical="top" shrinkToFit="1"/>
    </xf>
    <xf numFmtId="0" fontId="32" fillId="0" borderId="0" xfId="4" applyFont="1" applyFill="1" applyAlignment="1">
      <alignment vertical="top" shrinkToFit="1"/>
    </xf>
    <xf numFmtId="0" fontId="32" fillId="0" borderId="1" xfId="6" applyFont="1" applyAlignment="1">
      <alignment vertical="top" shrinkToFit="1"/>
    </xf>
    <xf numFmtId="0" fontId="33" fillId="0" borderId="0" xfId="0" applyFont="1" applyFill="1" applyAlignment="1">
      <alignment horizontal="right" vertical="top"/>
    </xf>
    <xf numFmtId="0" fontId="33" fillId="0" borderId="0" xfId="0" applyFont="1" applyFill="1" applyAlignment="1">
      <alignment horizontal="left" vertical="top"/>
    </xf>
    <xf numFmtId="0" fontId="33" fillId="8" borderId="0" xfId="52" applyFont="1" applyAlignment="1">
      <alignment horizontal="right" vertical="top" wrapText="1"/>
    </xf>
    <xf numFmtId="0" fontId="33" fillId="8" borderId="0" xfId="52" applyFont="1" applyAlignment="1">
      <alignment horizontal="left" vertical="top" wrapText="1"/>
    </xf>
    <xf numFmtId="0" fontId="33" fillId="0" borderId="0" xfId="0" applyFont="1" applyFill="1" applyAlignment="1">
      <alignment horizontal="right" vertical="top" wrapText="1"/>
    </xf>
    <xf numFmtId="0" fontId="33" fillId="7" borderId="0" xfId="0" applyNumberFormat="1" applyFont="1" applyFill="1" applyBorder="1" applyAlignment="1">
      <alignment horizontal="right" vertical="top"/>
    </xf>
    <xf numFmtId="0" fontId="33" fillId="7" borderId="0" xfId="0" applyNumberFormat="1" applyFont="1" applyFill="1" applyBorder="1" applyAlignment="1">
      <alignment horizontal="left" vertical="top"/>
    </xf>
    <xf numFmtId="0" fontId="33" fillId="0" borderId="0" xfId="0" applyNumberFormat="1" applyFont="1" applyFill="1" applyBorder="1" applyAlignment="1">
      <alignment horizontal="right" vertical="top"/>
    </xf>
    <xf numFmtId="0" fontId="33" fillId="0" borderId="0" xfId="0" applyNumberFormat="1" applyFont="1" applyFill="1" applyBorder="1" applyAlignment="1">
      <alignment horizontal="left" vertical="top"/>
    </xf>
    <xf numFmtId="0" fontId="33" fillId="11" borderId="0" xfId="0" applyFont="1" applyFill="1" applyAlignment="1">
      <alignment horizontal="right" vertical="top" wrapText="1"/>
    </xf>
    <xf numFmtId="0" fontId="33" fillId="11" borderId="0" xfId="0" applyFont="1" applyFill="1" applyAlignment="1">
      <alignment horizontal="left" vertical="top" wrapText="1"/>
    </xf>
    <xf numFmtId="0" fontId="33" fillId="14" borderId="0" xfId="0" applyFont="1" applyFill="1" applyAlignment="1">
      <alignment horizontal="right" vertical="top" wrapText="1"/>
    </xf>
    <xf numFmtId="0" fontId="33" fillId="14" borderId="0" xfId="0" applyFont="1" applyFill="1" applyAlignment="1">
      <alignment horizontal="left" vertical="top" wrapText="1"/>
    </xf>
    <xf numFmtId="0" fontId="33" fillId="10" borderId="0" xfId="0" applyFont="1" applyFill="1" applyAlignment="1">
      <alignment horizontal="right" vertical="top" wrapText="1"/>
    </xf>
    <xf numFmtId="0" fontId="33" fillId="10" borderId="0" xfId="0" applyFont="1" applyFill="1" applyAlignment="1">
      <alignment horizontal="left" vertical="top" wrapText="1"/>
    </xf>
    <xf numFmtId="0" fontId="33" fillId="9" borderId="0" xfId="0" applyFont="1" applyFill="1" applyAlignment="1">
      <alignment horizontal="right" vertical="top" wrapText="1"/>
    </xf>
    <xf numFmtId="0" fontId="33" fillId="9" borderId="0" xfId="0" applyFont="1" applyFill="1" applyAlignment="1">
      <alignment horizontal="left" vertical="top" wrapText="1"/>
    </xf>
    <xf numFmtId="0" fontId="33" fillId="13" borderId="0" xfId="0" applyFont="1" applyFill="1" applyAlignment="1">
      <alignment horizontal="right" vertical="top" wrapText="1"/>
    </xf>
    <xf numFmtId="0" fontId="33" fillId="13" borderId="0" xfId="0" applyFont="1" applyFill="1" applyAlignment="1">
      <alignment horizontal="left" vertical="top" wrapText="1"/>
    </xf>
    <xf numFmtId="0" fontId="33" fillId="4" borderId="0" xfId="0" applyFont="1" applyFill="1" applyAlignment="1">
      <alignment horizontal="right" vertical="top" wrapText="1"/>
    </xf>
    <xf numFmtId="0" fontId="33" fillId="4" borderId="0" xfId="0" applyFont="1" applyFill="1" applyAlignment="1">
      <alignment horizontal="left" vertical="top" wrapText="1"/>
    </xf>
    <xf numFmtId="0" fontId="33" fillId="12" borderId="0" xfId="0" applyFont="1" applyFill="1" applyAlignment="1">
      <alignment horizontal="right" vertical="top" wrapText="1"/>
    </xf>
    <xf numFmtId="0" fontId="33" fillId="12" borderId="0" xfId="0" applyFont="1" applyFill="1" applyAlignment="1">
      <alignment horizontal="left" vertical="top" wrapText="1"/>
    </xf>
    <xf numFmtId="0" fontId="33" fillId="15" borderId="0" xfId="0" applyFont="1" applyFill="1" applyAlignment="1">
      <alignment horizontal="right" vertical="top" wrapText="1"/>
    </xf>
    <xf numFmtId="0" fontId="33" fillId="15" borderId="0" xfId="0" applyFont="1" applyFill="1" applyAlignment="1">
      <alignment horizontal="left" vertical="top" wrapText="1"/>
    </xf>
    <xf numFmtId="0" fontId="33" fillId="16" borderId="0" xfId="0" applyFont="1" applyFill="1" applyAlignment="1">
      <alignment horizontal="right" vertical="top" wrapText="1"/>
    </xf>
    <xf numFmtId="0" fontId="33" fillId="16" borderId="0" xfId="0" applyFont="1" applyFill="1" applyAlignment="1">
      <alignment horizontal="left" vertical="top" wrapText="1"/>
    </xf>
    <xf numFmtId="0" fontId="33" fillId="0" borderId="0" xfId="0" applyFont="1" applyFill="1" applyBorder="1" applyAlignment="1">
      <alignment horizontal="right" vertical="top"/>
    </xf>
    <xf numFmtId="0" fontId="33" fillId="0" borderId="0" xfId="0" applyFont="1" applyFill="1" applyBorder="1" applyAlignment="1">
      <alignment horizontal="left" vertical="top"/>
    </xf>
    <xf numFmtId="0" fontId="33" fillId="0" borderId="1" xfId="0" applyFont="1" applyBorder="1" applyAlignment="1">
      <alignment horizontal="right" vertical="top"/>
    </xf>
    <xf numFmtId="0" fontId="33" fillId="0" borderId="1" xfId="0" applyFont="1" applyBorder="1" applyAlignment="1">
      <alignment horizontal="left" vertical="top"/>
    </xf>
    <xf numFmtId="0" fontId="33" fillId="0" borderId="0" xfId="0" applyFont="1" applyAlignment="1">
      <alignment horizontal="right" vertical="top"/>
    </xf>
    <xf numFmtId="0" fontId="33" fillId="0" borderId="0" xfId="0" applyFont="1" applyAlignment="1">
      <alignment horizontal="left" vertical="top"/>
    </xf>
    <xf numFmtId="0" fontId="33" fillId="17" borderId="0" xfId="0" applyFont="1" applyFill="1" applyAlignment="1">
      <alignment horizontal="right" vertical="top" wrapText="1"/>
    </xf>
    <xf numFmtId="0" fontId="33" fillId="17" borderId="0" xfId="0" applyFont="1" applyFill="1" applyAlignment="1">
      <alignment horizontal="left" vertical="top" wrapText="1"/>
    </xf>
    <xf numFmtId="0" fontId="33" fillId="18" borderId="0" xfId="0" applyFont="1" applyFill="1" applyAlignment="1">
      <alignment horizontal="right" vertical="top" wrapText="1"/>
    </xf>
    <xf numFmtId="0" fontId="33" fillId="18" borderId="0" xfId="0" applyFont="1" applyFill="1" applyAlignment="1">
      <alignment horizontal="left" vertical="top" wrapText="1"/>
    </xf>
    <xf numFmtId="0" fontId="33" fillId="14" borderId="2" xfId="0" applyFont="1" applyFill="1" applyBorder="1" applyAlignment="1">
      <alignment horizontal="right" vertical="top" wrapText="1"/>
    </xf>
    <xf numFmtId="0" fontId="33" fillId="14" borderId="2" xfId="0" applyFont="1" applyFill="1" applyBorder="1" applyAlignment="1">
      <alignment horizontal="left" vertical="top" wrapText="1"/>
    </xf>
    <xf numFmtId="0" fontId="33" fillId="13" borderId="0" xfId="0" applyFont="1" applyFill="1" applyAlignment="1">
      <alignment horizontal="right" vertical="top"/>
    </xf>
    <xf numFmtId="0" fontId="33" fillId="13" borderId="0" xfId="0" applyFont="1" applyFill="1" applyAlignment="1">
      <alignment horizontal="left" vertical="top"/>
    </xf>
    <xf numFmtId="0" fontId="33" fillId="19" borderId="0" xfId="0" applyFont="1" applyFill="1" applyAlignment="1">
      <alignment horizontal="right" vertical="top"/>
    </xf>
    <xf numFmtId="0" fontId="33" fillId="19" borderId="0" xfId="0" applyFont="1" applyFill="1" applyAlignment="1">
      <alignment horizontal="left" vertical="top"/>
    </xf>
    <xf numFmtId="0" fontId="3" fillId="0" borderId="5" xfId="0" applyFont="1" applyFill="1" applyBorder="1" applyAlignment="1">
      <alignment horizontal="right" vertical="top" wrapText="1"/>
    </xf>
    <xf numFmtId="0" fontId="3" fillId="0" borderId="5" xfId="0" applyFont="1" applyFill="1" applyBorder="1" applyAlignment="1">
      <alignment horizontal="left" vertical="top" wrapText="1"/>
    </xf>
    <xf numFmtId="0" fontId="3" fillId="4" borderId="0" xfId="0" applyFont="1" applyFill="1" applyBorder="1" applyAlignment="1">
      <alignment horizontal="right" vertical="top" wrapText="1"/>
    </xf>
    <xf numFmtId="0" fontId="3" fillId="4" borderId="0" xfId="0" applyFont="1" applyFill="1" applyBorder="1" applyAlignment="1">
      <alignment horizontal="left" vertical="top" wrapText="1"/>
    </xf>
    <xf numFmtId="0" fontId="3" fillId="20" borderId="5" xfId="0" applyFont="1" applyFill="1" applyBorder="1" applyAlignment="1">
      <alignment horizontal="right" vertical="top" wrapText="1"/>
    </xf>
    <xf numFmtId="0" fontId="3" fillId="20" borderId="5" xfId="0" applyFont="1" applyFill="1" applyBorder="1" applyAlignment="1">
      <alignment horizontal="left" vertical="top" wrapText="1"/>
    </xf>
    <xf numFmtId="0" fontId="28" fillId="0" borderId="0" xfId="0" applyFont="1" applyAlignment="1">
      <alignment horizontal="left" vertical="center" wrapText="1"/>
    </xf>
    <xf numFmtId="0" fontId="33" fillId="0" borderId="2" xfId="3" applyFont="1" applyBorder="1" applyAlignment="1">
      <alignment horizontal="center" vertical="center" wrapText="1"/>
    </xf>
    <xf numFmtId="0" fontId="33" fillId="0" borderId="2" xfId="3" applyFont="1" applyBorder="1" applyAlignment="1">
      <alignment horizontal="right" wrapText="1"/>
    </xf>
    <xf numFmtId="4" fontId="33" fillId="0" borderId="2" xfId="3" applyNumberFormat="1" applyFont="1" applyBorder="1" applyAlignment="1">
      <alignment horizontal="right" wrapText="1"/>
    </xf>
    <xf numFmtId="44" fontId="33" fillId="0" borderId="2" xfId="3" applyNumberFormat="1" applyFont="1" applyBorder="1" applyAlignment="1">
      <alignment horizontal="right" wrapText="1"/>
    </xf>
    <xf numFmtId="0" fontId="33" fillId="0" borderId="0" xfId="0" applyFont="1" applyFill="1" applyBorder="1" applyAlignment="1">
      <alignment horizontal="left" vertical="top" wrapText="1"/>
    </xf>
    <xf numFmtId="0" fontId="32" fillId="0" borderId="0" xfId="0" quotePrefix="1" applyFont="1" applyFill="1" applyAlignment="1">
      <alignment horizontal="left" vertical="top" wrapText="1"/>
    </xf>
    <xf numFmtId="0" fontId="33" fillId="0" borderId="2" xfId="3" applyFont="1" applyBorder="1" applyAlignment="1">
      <alignment horizontal="left" vertical="top" wrapText="1"/>
    </xf>
    <xf numFmtId="0" fontId="32" fillId="0" borderId="0" xfId="40" applyFont="1" applyFill="1" applyAlignment="1">
      <alignment horizontal="left" vertical="top" wrapText="1"/>
    </xf>
    <xf numFmtId="0" fontId="32" fillId="0" borderId="0" xfId="40" quotePrefix="1" applyFont="1" applyFill="1" applyAlignment="1">
      <alignment horizontal="left" vertical="top" wrapText="1"/>
    </xf>
    <xf numFmtId="0" fontId="35" fillId="0" borderId="0" xfId="40" quotePrefix="1" applyFont="1" applyFill="1" applyAlignment="1">
      <alignment horizontal="left" vertical="top" wrapText="1"/>
    </xf>
    <xf numFmtId="0" fontId="32" fillId="0" borderId="0" xfId="37" applyFont="1" applyFill="1" applyAlignment="1">
      <alignment horizontal="left" vertical="top" wrapText="1"/>
    </xf>
    <xf numFmtId="0" fontId="32" fillId="0" borderId="0" xfId="37" quotePrefix="1" applyFont="1" applyFill="1" applyAlignment="1">
      <alignment horizontal="left" vertical="top" wrapText="1"/>
    </xf>
    <xf numFmtId="0" fontId="32" fillId="0" borderId="0" xfId="38" applyFont="1" applyFill="1" applyBorder="1" applyAlignment="1">
      <alignment horizontal="left" vertical="top" wrapText="1"/>
    </xf>
    <xf numFmtId="0" fontId="35" fillId="0" borderId="0" xfId="37" applyFont="1" applyAlignment="1">
      <alignment horizontal="left" vertical="top"/>
    </xf>
    <xf numFmtId="0" fontId="35" fillId="0" borderId="0" xfId="0" applyFont="1" applyAlignment="1">
      <alignment horizontal="left" vertical="top"/>
    </xf>
    <xf numFmtId="2" fontId="32" fillId="0" borderId="0" xfId="39" applyNumberFormat="1" applyFont="1" applyFill="1" applyAlignment="1" applyProtection="1">
      <alignment horizontal="left" vertical="top" shrinkToFit="1"/>
    </xf>
    <xf numFmtId="0" fontId="37" fillId="2" borderId="2" xfId="0" applyFont="1" applyFill="1" applyBorder="1" applyAlignment="1">
      <alignment horizontal="left" vertical="top" wrapText="1"/>
    </xf>
    <xf numFmtId="0" fontId="35" fillId="0" borderId="0" xfId="0" quotePrefix="1" applyFont="1" applyFill="1" applyAlignment="1">
      <alignment horizontal="left" vertical="top" wrapText="1"/>
    </xf>
    <xf numFmtId="0" fontId="35" fillId="0" borderId="0" xfId="0" applyFont="1" applyFill="1" applyAlignment="1">
      <alignment horizontal="left" vertical="top" wrapText="1"/>
    </xf>
    <xf numFmtId="0" fontId="32" fillId="0" borderId="0" xfId="41" applyFont="1" applyFill="1" applyAlignment="1">
      <alignment horizontal="left" vertical="top" wrapText="1"/>
    </xf>
    <xf numFmtId="0" fontId="32" fillId="0" borderId="0" xfId="41" quotePrefix="1" applyFont="1" applyFill="1" applyAlignment="1">
      <alignment horizontal="left" vertical="top" wrapText="1"/>
    </xf>
    <xf numFmtId="0" fontId="33" fillId="0" borderId="1" xfId="40" applyFont="1" applyFill="1" applyBorder="1" applyAlignment="1">
      <alignment horizontal="left" vertical="top" wrapText="1"/>
    </xf>
    <xf numFmtId="0" fontId="32" fillId="0" borderId="0" xfId="40" quotePrefix="1" applyFont="1" applyFill="1" applyBorder="1" applyAlignment="1">
      <alignment horizontal="left" vertical="top" wrapText="1"/>
    </xf>
    <xf numFmtId="0" fontId="32" fillId="0" borderId="0" xfId="9" applyFont="1" applyAlignment="1">
      <alignment horizontal="left" vertical="top"/>
    </xf>
    <xf numFmtId="2" fontId="32" fillId="0" borderId="0" xfId="39" applyNumberFormat="1" applyFont="1" applyFill="1" applyAlignment="1" applyProtection="1">
      <alignment horizontal="left" vertical="top" wrapText="1" shrinkToFit="1"/>
    </xf>
    <xf numFmtId="168" fontId="27" fillId="0" borderId="0" xfId="57" applyFont="1" applyBorder="1" applyAlignment="1">
      <alignment vertical="top" wrapText="1"/>
    </xf>
    <xf numFmtId="168" fontId="27" fillId="0" borderId="0" xfId="57" applyFont="1" applyBorder="1" applyAlignment="1">
      <alignment horizontal="center"/>
    </xf>
    <xf numFmtId="2" fontId="27" fillId="0" borderId="0" xfId="57" applyNumberFormat="1" applyFont="1" applyBorder="1" applyAlignment="1">
      <alignment horizontal="center"/>
    </xf>
    <xf numFmtId="168" fontId="27" fillId="0" borderId="0" xfId="57" applyFont="1" applyBorder="1" applyAlignment="1">
      <alignment wrapText="1"/>
    </xf>
    <xf numFmtId="4" fontId="33" fillId="0" borderId="2" xfId="3" applyNumberFormat="1" applyFont="1" applyBorder="1" applyAlignment="1">
      <alignment horizontal="left" vertical="center" wrapText="1"/>
    </xf>
    <xf numFmtId="44" fontId="33" fillId="0" borderId="2" xfId="3" applyNumberFormat="1" applyFont="1" applyFill="1" applyBorder="1" applyAlignment="1">
      <alignment horizontal="right" wrapText="1"/>
    </xf>
    <xf numFmtId="44" fontId="33" fillId="0" borderId="0" xfId="40" applyNumberFormat="1" applyFont="1" applyFill="1"/>
    <xf numFmtId="168" fontId="27" fillId="0" borderId="0" xfId="57" applyFont="1" applyFill="1" applyBorder="1" applyAlignment="1">
      <alignment horizontal="right"/>
    </xf>
    <xf numFmtId="167" fontId="27" fillId="0" borderId="0" xfId="57" applyNumberFormat="1" applyFont="1" applyFill="1" applyBorder="1" applyAlignment="1" applyProtection="1">
      <alignment horizontal="right" vertical="top"/>
    </xf>
    <xf numFmtId="44" fontId="33" fillId="0" borderId="1" xfId="40" applyNumberFormat="1" applyFont="1" applyFill="1" applyBorder="1"/>
    <xf numFmtId="44" fontId="32" fillId="0" borderId="0" xfId="0" applyNumberFormat="1" applyFont="1" applyFill="1" applyAlignment="1">
      <alignment wrapText="1"/>
    </xf>
    <xf numFmtId="44" fontId="32" fillId="0" borderId="0" xfId="9" applyNumberFormat="1" applyFont="1" applyFill="1"/>
    <xf numFmtId="4" fontId="37" fillId="2" borderId="0" xfId="4" applyNumberFormat="1" applyFont="1" applyFill="1" applyAlignment="1">
      <alignment horizontal="right"/>
    </xf>
    <xf numFmtId="4" fontId="46" fillId="2" borderId="0" xfId="0" applyNumberFormat="1" applyFont="1" applyFill="1" applyAlignment="1">
      <alignment horizontal="right"/>
    </xf>
    <xf numFmtId="0" fontId="20" fillId="2" borderId="0" xfId="4" applyFont="1" applyFill="1"/>
    <xf numFmtId="0" fontId="33" fillId="0" borderId="2" xfId="3" applyFont="1" applyBorder="1" applyAlignment="1">
      <alignment horizontal="center" vertical="center" wrapText="1"/>
    </xf>
    <xf numFmtId="0" fontId="32" fillId="0" borderId="2" xfId="3" applyFont="1" applyBorder="1" applyAlignment="1">
      <alignment horizontal="center" vertical="center" wrapText="1"/>
    </xf>
  </cellXfs>
  <cellStyles count="59">
    <cellStyle name="20% - Accent1 2" xfId="11" xr:uid="{00000000-0005-0000-0000-000000000000}"/>
    <cellStyle name="Bad" xfId="52" builtinId="27"/>
    <cellStyle name="Comma" xfId="1" builtinId="3"/>
    <cellStyle name="Comma 2" xfId="10" xr:uid="{00000000-0005-0000-0000-000003000000}"/>
    <cellStyle name="Comma 2 2" xfId="15" xr:uid="{00000000-0005-0000-0000-000004000000}"/>
    <cellStyle name="Comma 2 2 3" xfId="42" xr:uid="{00000000-0005-0000-0000-000005000000}"/>
    <cellStyle name="Comma 3" xfId="18" xr:uid="{00000000-0005-0000-0000-000006000000}"/>
    <cellStyle name="Comma 4" xfId="21" xr:uid="{00000000-0005-0000-0000-000007000000}"/>
    <cellStyle name="Comma 4 2" xfId="25" xr:uid="{00000000-0005-0000-0000-000008000000}"/>
    <cellStyle name="Comma 5" xfId="26" xr:uid="{00000000-0005-0000-0000-000009000000}"/>
    <cellStyle name="Comma_troskovnik_dramalj_01" xfId="8" xr:uid="{00000000-0005-0000-0000-00000A000000}"/>
    <cellStyle name="Currency" xfId="2" builtinId="4"/>
    <cellStyle name="Currency 2" xfId="12" xr:uid="{00000000-0005-0000-0000-00000C000000}"/>
    <cellStyle name="Currency 2 2" xfId="14" xr:uid="{00000000-0005-0000-0000-00000D000000}"/>
    <cellStyle name="Currency 3" xfId="24" xr:uid="{00000000-0005-0000-0000-00000E000000}"/>
    <cellStyle name="Currency 4" xfId="30" xr:uid="{00000000-0005-0000-0000-00000F000000}"/>
    <cellStyle name="Explanatory Text 2" xfId="58" xr:uid="{00000000-0005-0000-0000-000064000000}"/>
    <cellStyle name="Followed Hyperlink" xfId="54" builtinId="9" hidden="1"/>
    <cellStyle name="Followed Hyperlink" xfId="56" builtinId="9" hidden="1"/>
    <cellStyle name="Hyperlink" xfId="53" builtinId="8" hidden="1"/>
    <cellStyle name="Hyperlink" xfId="55" builtinId="8" hidden="1"/>
    <cellStyle name="kolona A" xfId="43" xr:uid="{00000000-0005-0000-0000-000014000000}"/>
    <cellStyle name="kolona B" xfId="44" xr:uid="{00000000-0005-0000-0000-000015000000}"/>
    <cellStyle name="kolona C" xfId="45" xr:uid="{00000000-0005-0000-0000-000016000000}"/>
    <cellStyle name="kolona D" xfId="46" xr:uid="{00000000-0005-0000-0000-000017000000}"/>
    <cellStyle name="kolona E" xfId="47" xr:uid="{00000000-0005-0000-0000-000018000000}"/>
    <cellStyle name="kolona F" xfId="48" xr:uid="{00000000-0005-0000-0000-000019000000}"/>
    <cellStyle name="kolona G" xfId="49" xr:uid="{00000000-0005-0000-0000-00001A000000}"/>
    <cellStyle name="kolona H" xfId="50" xr:uid="{00000000-0005-0000-0000-00001B000000}"/>
    <cellStyle name="Naslov1" xfId="4" xr:uid="{00000000-0005-0000-0000-00001C000000}"/>
    <cellStyle name="Naslov2" xfId="5" xr:uid="{00000000-0005-0000-0000-00001D000000}"/>
    <cellStyle name="Naslov3" xfId="6" xr:uid="{00000000-0005-0000-0000-00001E000000}"/>
    <cellStyle name="Naslov4" xfId="7" xr:uid="{00000000-0005-0000-0000-00001F000000}"/>
    <cellStyle name="Normal" xfId="0" builtinId="0"/>
    <cellStyle name="Normal 10 2 2" xfId="40" xr:uid="{00000000-0005-0000-0000-000021000000}"/>
    <cellStyle name="Normal 19" xfId="16" xr:uid="{00000000-0005-0000-0000-000022000000}"/>
    <cellStyle name="Normal 2" xfId="9" xr:uid="{00000000-0005-0000-0000-000023000000}"/>
    <cellStyle name="Normal 2 2" xfId="13" xr:uid="{00000000-0005-0000-0000-000024000000}"/>
    <cellStyle name="Normal 2 2 2" xfId="33" xr:uid="{00000000-0005-0000-0000-000025000000}"/>
    <cellStyle name="Normal 2 3" xfId="41" xr:uid="{00000000-0005-0000-0000-000026000000}"/>
    <cellStyle name="Normal 3" xfId="23" xr:uid="{00000000-0005-0000-0000-000027000000}"/>
    <cellStyle name="Normal 4" xfId="28" xr:uid="{00000000-0005-0000-0000-000028000000}"/>
    <cellStyle name="Normal 4 10" xfId="17" xr:uid="{00000000-0005-0000-0000-000029000000}"/>
    <cellStyle name="Normal 5" xfId="57" xr:uid="{00000000-0005-0000-0000-000065000000}"/>
    <cellStyle name="Normal 6" xfId="29" xr:uid="{00000000-0005-0000-0000-00002A000000}"/>
    <cellStyle name="Normal_A.aperitiv-terasa_kn" xfId="35" xr:uid="{00000000-0005-0000-0000-00002B000000}"/>
    <cellStyle name="Normalno 2" xfId="19" xr:uid="{00000000-0005-0000-0000-00002C000000}"/>
    <cellStyle name="Normalno 2 2" xfId="32" xr:uid="{00000000-0005-0000-0000-00002D000000}"/>
    <cellStyle name="Normalno 3" xfId="31" xr:uid="{00000000-0005-0000-0000-00002E000000}"/>
    <cellStyle name="Normalno 4" xfId="34" xr:uid="{00000000-0005-0000-0000-00002F000000}"/>
    <cellStyle name="Normalno 8 3" xfId="38" xr:uid="{00000000-0005-0000-0000-000030000000}"/>
    <cellStyle name="Obično 2" xfId="37" xr:uid="{00000000-0005-0000-0000-000031000000}"/>
    <cellStyle name="Standard" xfId="3" xr:uid="{00000000-0005-0000-0000-000032000000}"/>
    <cellStyle name="Stil 1" xfId="36" xr:uid="{00000000-0005-0000-0000-000033000000}"/>
    <cellStyle name="Style 1" xfId="39" xr:uid="{00000000-0005-0000-0000-000034000000}"/>
    <cellStyle name="Style 1 3" xfId="51" xr:uid="{00000000-0005-0000-0000-000035000000}"/>
    <cellStyle name="Zarez 2" xfId="20" xr:uid="{00000000-0005-0000-0000-000036000000}"/>
    <cellStyle name="Zarez 2 2" xfId="22" xr:uid="{00000000-0005-0000-0000-000037000000}"/>
    <cellStyle name="Zarez 2 3" xfId="27" xr:uid="{00000000-0005-0000-0000-000038000000}"/>
  </cellStyles>
  <dxfs count="41">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lor rgb="FF9C0006"/>
      </font>
      <fill>
        <patternFill>
          <bgColor rgb="FFFFC7CE"/>
        </patternFill>
      </fill>
    </dxf>
    <dxf>
      <font>
        <condense val="0"/>
        <extend val="0"/>
        <color auto="1"/>
      </font>
    </dxf>
    <dxf>
      <font>
        <condense val="0"/>
        <extend val="0"/>
        <color auto="1"/>
      </font>
    </dxf>
    <dxf>
      <font>
        <color rgb="FF9C0006"/>
      </font>
      <fill>
        <patternFill>
          <bgColor rgb="FFFFC7CE"/>
        </patternFill>
      </fill>
    </dxf>
    <dxf>
      <font>
        <condense val="0"/>
        <extend val="0"/>
        <color auto="1"/>
      </font>
    </dxf>
    <dxf>
      <font>
        <condense val="0"/>
        <extend val="0"/>
        <color auto="1"/>
      </font>
    </dxf>
    <dxf>
      <font>
        <condense val="0"/>
        <extend val="0"/>
        <color auto="1"/>
      </font>
    </dxf>
    <dxf>
      <font>
        <color rgb="FF9C0006"/>
      </font>
      <fill>
        <patternFill>
          <bgColor rgb="FFFFC7CE"/>
        </patternFill>
      </fill>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s>
  <tableStyles count="0" defaultTableStyle="TableStyleMedium2" defaultPivotStyle="PivotStyleLight16"/>
  <colors>
    <mruColors>
      <color rgb="FF33CCFF"/>
      <color rgb="FFCCFF99"/>
      <color rgb="FFF4AEC2"/>
      <color rgb="FF4BFF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eg"/><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xdr:col>
      <xdr:colOff>1102179</xdr:colOff>
      <xdr:row>28</xdr:row>
      <xdr:rowOff>655865</xdr:rowOff>
    </xdr:from>
    <xdr:to>
      <xdr:col>2</xdr:col>
      <xdr:colOff>2737050</xdr:colOff>
      <xdr:row>28</xdr:row>
      <xdr:rowOff>1576361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5322" y="7541079"/>
          <a:ext cx="3512657" cy="920496"/>
        </a:xfrm>
        <a:prstGeom prst="rect">
          <a:avLst/>
        </a:prstGeom>
      </xdr:spPr>
    </xdr:pic>
    <xdr:clientData/>
  </xdr:twoCellAnchor>
  <xdr:twoCellAnchor editAs="oneCell">
    <xdr:from>
      <xdr:col>2</xdr:col>
      <xdr:colOff>38100</xdr:colOff>
      <xdr:row>23</xdr:row>
      <xdr:rowOff>104775</xdr:rowOff>
    </xdr:from>
    <xdr:to>
      <xdr:col>2</xdr:col>
      <xdr:colOff>3083052</xdr:colOff>
      <xdr:row>25</xdr:row>
      <xdr:rowOff>107061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0" y="4876800"/>
          <a:ext cx="3044952" cy="1545336"/>
        </a:xfrm>
        <a:prstGeom prst="rect">
          <a:avLst/>
        </a:prstGeom>
      </xdr:spPr>
    </xdr:pic>
    <xdr:clientData/>
  </xdr:twoCellAnchor>
  <xdr:twoCellAnchor editAs="oneCell">
    <xdr:from>
      <xdr:col>2</xdr:col>
      <xdr:colOff>311604</xdr:colOff>
      <xdr:row>28</xdr:row>
      <xdr:rowOff>522515</xdr:rowOff>
    </xdr:from>
    <xdr:to>
      <xdr:col>2</xdr:col>
      <xdr:colOff>2836354</xdr:colOff>
      <xdr:row>28</xdr:row>
      <xdr:rowOff>817932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42533" y="7407729"/>
          <a:ext cx="2524750" cy="2954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NAS00AB38\Documents%20and%20Settings\Administrator\My%20Documents\dokumenti\2007\CJENICI\u%20kunama\CIJENIK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D33"/>
  <sheetViews>
    <sheetView tabSelected="1" view="pageBreakPreview" zoomScale="85" zoomScaleSheetLayoutView="85" zoomScalePageLayoutView="70" workbookViewId="0"/>
  </sheetViews>
  <sheetFormatPr defaultColWidth="8.85546875" defaultRowHeight="15"/>
  <cols>
    <col min="1" max="1" width="8.85546875" style="6"/>
    <col min="2" max="2" width="26.28515625" style="6" customWidth="1"/>
    <col min="3" max="3" width="48.85546875" style="6" customWidth="1"/>
    <col min="4" max="16384" width="8.85546875" style="6"/>
  </cols>
  <sheetData>
    <row r="3" spans="1:4">
      <c r="A3" s="5"/>
      <c r="B3" s="5"/>
      <c r="C3" s="5"/>
      <c r="D3" s="5"/>
    </row>
    <row r="5" spans="1:4" ht="30.75">
      <c r="B5" s="7" t="s">
        <v>20</v>
      </c>
      <c r="C5" s="11" t="s">
        <v>41</v>
      </c>
    </row>
    <row r="6" spans="1:4">
      <c r="B6" s="7"/>
      <c r="C6" s="7"/>
    </row>
    <row r="7" spans="1:4">
      <c r="B7" s="7"/>
      <c r="C7" s="7"/>
    </row>
    <row r="8" spans="1:4">
      <c r="B8" s="7"/>
      <c r="C8" s="7"/>
    </row>
    <row r="9" spans="1:4" ht="19.5" customHeight="1">
      <c r="B9" s="7" t="s">
        <v>21</v>
      </c>
      <c r="C9" s="17" t="s">
        <v>45</v>
      </c>
    </row>
    <row r="10" spans="1:4">
      <c r="B10" s="7"/>
      <c r="C10" s="7"/>
    </row>
    <row r="11" spans="1:4">
      <c r="B11" s="7"/>
      <c r="C11" s="7"/>
    </row>
    <row r="12" spans="1:4">
      <c r="A12" s="5"/>
      <c r="B12" s="8"/>
      <c r="C12" s="8"/>
      <c r="D12" s="5"/>
    </row>
    <row r="13" spans="1:4">
      <c r="B13" s="7"/>
      <c r="C13" s="7"/>
    </row>
    <row r="14" spans="1:4" ht="16.5" customHeight="1">
      <c r="B14" s="7" t="s">
        <v>22</v>
      </c>
      <c r="C14" s="16" t="s">
        <v>39</v>
      </c>
    </row>
    <row r="15" spans="1:4">
      <c r="B15" s="7"/>
      <c r="C15" s="4" t="s">
        <v>38</v>
      </c>
    </row>
    <row r="16" spans="1:4">
      <c r="B16" s="7"/>
      <c r="C16" s="15" t="s">
        <v>40</v>
      </c>
    </row>
    <row r="17" spans="1:4">
      <c r="B17" s="7"/>
      <c r="C17" s="7"/>
    </row>
    <row r="18" spans="1:4">
      <c r="B18" s="7" t="s">
        <v>23</v>
      </c>
      <c r="C18" s="3" t="s">
        <v>24</v>
      </c>
    </row>
    <row r="19" spans="1:4">
      <c r="B19" s="7"/>
      <c r="C19" s="7" t="s">
        <v>25</v>
      </c>
    </row>
    <row r="20" spans="1:4">
      <c r="B20" s="7"/>
      <c r="C20" s="7" t="s">
        <v>26</v>
      </c>
    </row>
    <row r="21" spans="1:4">
      <c r="A21" s="9"/>
      <c r="B21" s="10"/>
      <c r="C21" s="10"/>
      <c r="D21" s="9"/>
    </row>
    <row r="22" spans="1:4">
      <c r="B22" s="7"/>
      <c r="C22" s="7"/>
    </row>
    <row r="23" spans="1:4">
      <c r="B23" s="7" t="s">
        <v>27</v>
      </c>
      <c r="C23" s="3" t="s">
        <v>28</v>
      </c>
    </row>
    <row r="24" spans="1:4">
      <c r="B24" s="7"/>
      <c r="C24" s="3"/>
    </row>
    <row r="25" spans="1:4" ht="106.5" customHeight="1">
      <c r="B25" s="7"/>
      <c r="C25" s="3"/>
    </row>
    <row r="26" spans="1:4">
      <c r="B26" s="7"/>
      <c r="C26" s="7"/>
    </row>
    <row r="27" spans="1:4">
      <c r="B27" s="7" t="s">
        <v>29</v>
      </c>
      <c r="C27" s="3" t="s">
        <v>28</v>
      </c>
    </row>
    <row r="28" spans="1:4">
      <c r="B28" s="7"/>
      <c r="C28" s="3"/>
    </row>
    <row r="29" spans="1:4" ht="217.5" customHeight="1">
      <c r="B29" s="7"/>
      <c r="C29" s="3"/>
    </row>
    <row r="30" spans="1:4">
      <c r="A30" s="12"/>
      <c r="B30" s="13"/>
      <c r="C30" s="14"/>
      <c r="D30" s="12"/>
    </row>
    <row r="31" spans="1:4">
      <c r="B31" s="7"/>
      <c r="C31" s="7"/>
    </row>
    <row r="32" spans="1:4">
      <c r="B32" s="7"/>
      <c r="C32" s="7"/>
    </row>
    <row r="33" spans="2:3">
      <c r="B33" s="7"/>
      <c r="C33" s="7"/>
    </row>
  </sheetData>
  <phoneticPr fontId="39" type="noConversion"/>
  <pageMargins left="0.23622047244094491" right="0.23622047244094491" top="0.74803149606299213" bottom="0.74803149606299213" header="0.31496062992125984" footer="0.31496062992125984"/>
  <pageSetup paperSize="9" fitToHeight="0" orientation="portrait" r:id="rId1"/>
  <headerFooter>
    <oddHeader>&amp;C&amp;A&amp;R&amp;"Arial Narrow,Regular"&amp;8HOTEL ROŽANIĆ, MOTOVUN</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1"/>
  <sheetViews>
    <sheetView view="pageBreakPreview" zoomScaleSheetLayoutView="100" zoomScalePageLayoutView="85" workbookViewId="0"/>
  </sheetViews>
  <sheetFormatPr defaultColWidth="8.85546875" defaultRowHeight="16.5"/>
  <cols>
    <col min="1" max="1" width="12.85546875" style="21" customWidth="1"/>
    <col min="2" max="2" width="8.85546875" style="21"/>
    <col min="3" max="3" width="46.140625" style="21" customWidth="1"/>
    <col min="4" max="4" width="29.140625" style="21" customWidth="1"/>
    <col min="5" max="5" width="20.7109375" style="21" customWidth="1"/>
    <col min="6" max="16384" width="8.85546875" style="21"/>
  </cols>
  <sheetData>
    <row r="1" spans="1:4">
      <c r="A1" s="22"/>
      <c r="B1" s="22" t="s">
        <v>0</v>
      </c>
      <c r="C1" s="22"/>
      <c r="D1" s="22"/>
    </row>
    <row r="2" spans="1:4">
      <c r="A2" s="1"/>
      <c r="B2" s="2"/>
      <c r="C2" s="1"/>
      <c r="D2" s="1"/>
    </row>
    <row r="3" spans="1:4">
      <c r="A3" s="162"/>
      <c r="B3" s="162" t="s">
        <v>46</v>
      </c>
      <c r="C3" s="162"/>
      <c r="D3" s="162"/>
    </row>
    <row r="4" spans="1:4">
      <c r="A4" s="1"/>
      <c r="B4" s="2"/>
      <c r="C4" s="1"/>
      <c r="D4" s="1"/>
    </row>
    <row r="5" spans="1:4">
      <c r="A5" s="162"/>
      <c r="B5" s="162"/>
      <c r="C5" s="162"/>
      <c r="D5" s="162"/>
    </row>
    <row r="6" spans="1:4">
      <c r="A6" s="32"/>
      <c r="B6" s="32" t="s">
        <v>1</v>
      </c>
      <c r="C6" s="32" t="s">
        <v>2</v>
      </c>
      <c r="D6" s="32"/>
    </row>
    <row r="7" spans="1:4">
      <c r="A7" s="18"/>
      <c r="B7" s="18"/>
      <c r="C7" s="18"/>
      <c r="D7" s="18"/>
    </row>
    <row r="8" spans="1:4" s="29" customFormat="1" ht="12.75">
      <c r="A8" s="18"/>
      <c r="B8" s="18">
        <v>1</v>
      </c>
      <c r="C8" s="18" t="s">
        <v>49</v>
      </c>
      <c r="D8" s="27"/>
    </row>
    <row r="9" spans="1:4" s="29" customFormat="1" ht="12.75">
      <c r="A9" s="18"/>
      <c r="B9" s="18"/>
      <c r="C9" s="18"/>
      <c r="D9" s="30"/>
    </row>
    <row r="10" spans="1:4" s="29" customFormat="1" ht="12.75">
      <c r="A10" s="18"/>
      <c r="B10" s="18">
        <v>2</v>
      </c>
      <c r="C10" s="18" t="s">
        <v>50</v>
      </c>
      <c r="D10" s="30"/>
    </row>
    <row r="11" spans="1:4" s="29" customFormat="1" ht="12.75">
      <c r="A11" s="18"/>
      <c r="B11" s="18"/>
      <c r="C11" s="18"/>
      <c r="D11" s="30"/>
    </row>
    <row r="12" spans="1:4" s="29" customFormat="1" ht="12.75">
      <c r="A12" s="18"/>
      <c r="B12" s="18">
        <v>3</v>
      </c>
      <c r="C12" s="31" t="s">
        <v>3</v>
      </c>
      <c r="D12" s="30"/>
    </row>
    <row r="13" spans="1:4" s="29" customFormat="1" ht="12.75">
      <c r="A13" s="18"/>
      <c r="B13" s="18"/>
      <c r="C13" s="18"/>
      <c r="D13" s="30"/>
    </row>
    <row r="14" spans="1:4" s="29" customFormat="1" ht="12.75">
      <c r="A14" s="18"/>
      <c r="B14" s="18">
        <v>4</v>
      </c>
      <c r="C14" s="18" t="str">
        <f>'04_TERRAZZO'!C3</f>
        <v>TERRAZZO PODOVI</v>
      </c>
      <c r="D14" s="30"/>
    </row>
    <row r="15" spans="1:4" s="29" customFormat="1" ht="12.75">
      <c r="A15" s="18"/>
      <c r="B15" s="18"/>
      <c r="C15" s="18"/>
      <c r="D15" s="30"/>
    </row>
    <row r="16" spans="1:4" s="29" customFormat="1" ht="12.75">
      <c r="A16" s="18"/>
      <c r="B16" s="18">
        <v>5</v>
      </c>
      <c r="C16" s="18" t="str">
        <f>'05_PARKETARSKI'!C3</f>
        <v>PARKETARSKI RADOVI</v>
      </c>
      <c r="D16" s="30"/>
    </row>
    <row r="17" spans="1:6" s="29" customFormat="1" ht="12.75">
      <c r="A17" s="18"/>
      <c r="B17" s="18"/>
      <c r="C17" s="18"/>
      <c r="D17" s="30"/>
    </row>
    <row r="18" spans="1:6" s="29" customFormat="1" ht="12.75">
      <c r="A18" s="18"/>
      <c r="B18" s="18">
        <v>6</v>
      </c>
      <c r="C18" s="18" t="str">
        <f>'06_TEPISONI'!C3</f>
        <v>RADOVI POLAGANJA TEPISONA</v>
      </c>
      <c r="D18" s="30"/>
      <c r="F18" s="28"/>
    </row>
    <row r="19" spans="1:6">
      <c r="A19" s="18"/>
      <c r="B19" s="18"/>
      <c r="C19" s="18"/>
      <c r="D19" s="18"/>
    </row>
    <row r="20" spans="1:6">
      <c r="A20" s="18"/>
      <c r="B20" s="163"/>
      <c r="C20" s="163"/>
      <c r="D20" s="18"/>
    </row>
    <row r="21" spans="1:6">
      <c r="B21" s="18"/>
      <c r="C21" s="18"/>
    </row>
  </sheetData>
  <phoneticPr fontId="39" type="noConversion"/>
  <pageMargins left="0.23622047244094491" right="0.23622047244094491" top="0.74803149606299213" bottom="0.74803149606299213" header="0.31496062992125984" footer="0.31496062992125984"/>
  <pageSetup paperSize="9" fitToHeight="0" orientation="portrait" r:id="rId1"/>
  <headerFooter>
    <oddHeader>&amp;C&amp;A&amp;R&amp;"Arial Narrow,Regular"&amp;8HOTEL ROŽANIĆ, MOTOVUN</oddHeader>
    <oddFooter>&amp;C&amp;"Arial,Regular"&amp;9Page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pageSetUpPr fitToPage="1"/>
  </sheetPr>
  <dimension ref="A1:I50"/>
  <sheetViews>
    <sheetView view="pageBreakPreview" zoomScaleSheetLayoutView="100" zoomScalePageLayoutView="85" workbookViewId="0">
      <selection sqref="A1:B1"/>
    </sheetView>
  </sheetViews>
  <sheetFormatPr defaultColWidth="8.85546875" defaultRowHeight="13.5"/>
  <cols>
    <col min="1" max="1" width="3.7109375" style="213" customWidth="1"/>
    <col min="2" max="2" width="3.7109375" style="211" customWidth="1"/>
    <col min="3" max="3" width="57.28515625" style="211" customWidth="1"/>
    <col min="4" max="4" width="10.7109375" style="213" customWidth="1"/>
    <col min="5" max="5" width="10.7109375" style="235" customWidth="1"/>
    <col min="6" max="6" width="35.28515625" style="235" customWidth="1"/>
    <col min="7" max="7" width="13.7109375" style="109" customWidth="1"/>
    <col min="8" max="8" width="15.7109375" style="236" customWidth="1"/>
    <col min="9" max="9" width="11.42578125" style="211" bestFit="1" customWidth="1"/>
    <col min="10" max="16384" width="8.85546875" style="211"/>
  </cols>
  <sheetData>
    <row r="1" spans="1:8" ht="27">
      <c r="A1" s="459" t="s">
        <v>6</v>
      </c>
      <c r="B1" s="459"/>
      <c r="C1" s="419" t="s">
        <v>7</v>
      </c>
      <c r="D1" s="420" t="s">
        <v>8</v>
      </c>
      <c r="E1" s="421" t="s">
        <v>9</v>
      </c>
      <c r="F1" s="448" t="s">
        <v>280</v>
      </c>
      <c r="G1" s="422" t="s">
        <v>10</v>
      </c>
      <c r="H1" s="422" t="s">
        <v>11</v>
      </c>
    </row>
    <row r="3" spans="1:8">
      <c r="A3" s="212">
        <v>1</v>
      </c>
      <c r="B3" s="202"/>
      <c r="C3" s="202" t="s">
        <v>58</v>
      </c>
      <c r="D3" s="212"/>
      <c r="E3" s="232"/>
      <c r="F3" s="232"/>
      <c r="G3" s="233"/>
      <c r="H3" s="234"/>
    </row>
    <row r="4" spans="1:8">
      <c r="C4" s="203"/>
    </row>
    <row r="5" spans="1:8">
      <c r="A5" s="214"/>
      <c r="B5" s="215"/>
      <c r="C5" s="204"/>
      <c r="D5" s="229"/>
      <c r="E5" s="230"/>
      <c r="F5" s="230"/>
      <c r="G5" s="156"/>
      <c r="H5" s="246"/>
    </row>
    <row r="6" spans="1:8">
      <c r="A6" s="214" t="s">
        <v>103</v>
      </c>
      <c r="B6" s="216">
        <v>1</v>
      </c>
      <c r="C6" s="205" t="s">
        <v>59</v>
      </c>
      <c r="D6" s="229"/>
      <c r="E6" s="230"/>
      <c r="F6" s="230"/>
      <c r="G6" s="156"/>
      <c r="H6" s="246"/>
    </row>
    <row r="7" spans="1:8" s="225" customFormat="1" ht="54">
      <c r="A7" s="217"/>
      <c r="B7" s="218"/>
      <c r="C7" s="206" t="s">
        <v>44</v>
      </c>
      <c r="D7" s="247"/>
      <c r="E7" s="248"/>
      <c r="F7" s="248"/>
      <c r="G7" s="249"/>
      <c r="H7" s="249"/>
    </row>
    <row r="8" spans="1:8" s="226" customFormat="1">
      <c r="A8" s="214"/>
      <c r="B8" s="215"/>
      <c r="C8" s="204" t="s">
        <v>182</v>
      </c>
      <c r="D8" s="229" t="s">
        <v>12</v>
      </c>
      <c r="E8" s="230">
        <v>450</v>
      </c>
      <c r="F8" s="230"/>
      <c r="G8" s="228"/>
      <c r="H8" s="228">
        <f>G8*E8</f>
        <v>0</v>
      </c>
    </row>
    <row r="9" spans="1:8" s="225" customFormat="1">
      <c r="A9" s="214"/>
      <c r="B9" s="215"/>
      <c r="C9" s="204" t="s">
        <v>183</v>
      </c>
      <c r="D9" s="229" t="s">
        <v>12</v>
      </c>
      <c r="E9" s="230">
        <f>297+(158+90+48)*2+72</f>
        <v>961</v>
      </c>
      <c r="F9" s="230"/>
      <c r="G9" s="228"/>
      <c r="H9" s="228">
        <f t="shared" ref="H9:H30" si="0">G9*E9</f>
        <v>0</v>
      </c>
    </row>
    <row r="10" spans="1:8" s="225" customFormat="1">
      <c r="A10" s="214"/>
      <c r="B10" s="215"/>
      <c r="C10" s="204" t="s">
        <v>184</v>
      </c>
      <c r="D10" s="229" t="s">
        <v>12</v>
      </c>
      <c r="E10" s="230">
        <f>13*3.3+31*10+13.5*3.55+24*14</f>
        <v>736.82500000000005</v>
      </c>
      <c r="F10" s="230"/>
      <c r="G10" s="228"/>
      <c r="H10" s="228">
        <f t="shared" si="0"/>
        <v>0</v>
      </c>
    </row>
    <row r="11" spans="1:8" s="225" customFormat="1">
      <c r="A11" s="214"/>
      <c r="B11" s="215"/>
      <c r="C11" s="204" t="s">
        <v>186</v>
      </c>
      <c r="D11" s="229" t="s">
        <v>12</v>
      </c>
      <c r="E11" s="230">
        <v>120</v>
      </c>
      <c r="F11" s="230"/>
      <c r="G11" s="228"/>
      <c r="H11" s="228">
        <f t="shared" si="0"/>
        <v>0</v>
      </c>
    </row>
    <row r="12" spans="1:8" s="225" customFormat="1">
      <c r="A12" s="214"/>
      <c r="B12" s="215"/>
      <c r="C12" s="204"/>
      <c r="D12" s="229"/>
      <c r="E12" s="230"/>
      <c r="F12" s="230"/>
      <c r="G12" s="250"/>
      <c r="H12" s="228"/>
    </row>
    <row r="13" spans="1:8" s="140" customFormat="1">
      <c r="A13" s="116" t="s">
        <v>103</v>
      </c>
      <c r="B13" s="219">
        <f>B6+1</f>
        <v>2</v>
      </c>
      <c r="C13" s="207" t="s">
        <v>48</v>
      </c>
      <c r="D13" s="116"/>
      <c r="E13" s="237"/>
      <c r="F13" s="237"/>
      <c r="G13" s="97"/>
      <c r="H13" s="228"/>
    </row>
    <row r="14" spans="1:8" s="140" customFormat="1" ht="67.5">
      <c r="A14" s="116"/>
      <c r="C14" s="110" t="s">
        <v>176</v>
      </c>
      <c r="D14" s="116"/>
      <c r="E14" s="238"/>
      <c r="F14" s="238"/>
      <c r="G14" s="97"/>
      <c r="H14" s="228"/>
    </row>
    <row r="15" spans="1:8" s="140" customFormat="1">
      <c r="A15" s="116"/>
      <c r="C15" s="110" t="s">
        <v>173</v>
      </c>
      <c r="D15" s="229" t="s">
        <v>13</v>
      </c>
      <c r="E15" s="237">
        <v>510</v>
      </c>
      <c r="F15" s="237"/>
      <c r="G15" s="97"/>
      <c r="H15" s="228">
        <f t="shared" si="0"/>
        <v>0</v>
      </c>
    </row>
    <row r="16" spans="1:8" s="140" customFormat="1" ht="14.1" customHeight="1">
      <c r="A16" s="116"/>
      <c r="C16" s="110" t="s">
        <v>172</v>
      </c>
      <c r="D16" s="229" t="s">
        <v>13</v>
      </c>
      <c r="E16" s="237">
        <v>56</v>
      </c>
      <c r="F16" s="237"/>
      <c r="G16" s="97"/>
      <c r="H16" s="228">
        <f t="shared" si="0"/>
        <v>0</v>
      </c>
    </row>
    <row r="17" spans="1:9" s="140" customFormat="1">
      <c r="A17" s="116"/>
      <c r="C17" s="110" t="s">
        <v>174</v>
      </c>
      <c r="D17" s="229" t="s">
        <v>13</v>
      </c>
      <c r="E17" s="237">
        <v>56</v>
      </c>
      <c r="F17" s="237"/>
      <c r="G17" s="97"/>
      <c r="H17" s="228">
        <f t="shared" si="0"/>
        <v>0</v>
      </c>
    </row>
    <row r="18" spans="1:9" s="140" customFormat="1">
      <c r="A18" s="116"/>
      <c r="C18" s="110" t="s">
        <v>175</v>
      </c>
      <c r="D18" s="229" t="s">
        <v>13</v>
      </c>
      <c r="E18" s="237">
        <v>56</v>
      </c>
      <c r="F18" s="237"/>
      <c r="G18" s="97"/>
      <c r="H18" s="228">
        <f t="shared" si="0"/>
        <v>0</v>
      </c>
    </row>
    <row r="19" spans="1:9" s="140" customFormat="1">
      <c r="A19" s="116"/>
      <c r="C19" s="110" t="s">
        <v>170</v>
      </c>
      <c r="D19" s="229" t="s">
        <v>13</v>
      </c>
      <c r="E19" s="237">
        <v>156</v>
      </c>
      <c r="F19" s="237"/>
      <c r="G19" s="97"/>
      <c r="H19" s="228">
        <f t="shared" si="0"/>
        <v>0</v>
      </c>
      <c r="I19" s="227"/>
    </row>
    <row r="20" spans="1:9" s="140" customFormat="1">
      <c r="A20" s="116"/>
      <c r="C20" s="110" t="s">
        <v>171</v>
      </c>
      <c r="D20" s="229" t="s">
        <v>13</v>
      </c>
      <c r="E20" s="237">
        <v>13</v>
      </c>
      <c r="F20" s="237"/>
      <c r="G20" s="97"/>
      <c r="H20" s="228">
        <f t="shared" si="0"/>
        <v>0</v>
      </c>
    </row>
    <row r="21" spans="1:9" s="140" customFormat="1">
      <c r="A21" s="116"/>
      <c r="C21" s="110" t="s">
        <v>127</v>
      </c>
      <c r="D21" s="116"/>
      <c r="E21" s="237">
        <f>SUM(E15:E18)</f>
        <v>678</v>
      </c>
      <c r="F21" s="237"/>
      <c r="G21" s="97"/>
      <c r="H21" s="228">
        <f t="shared" si="0"/>
        <v>0</v>
      </c>
    </row>
    <row r="22" spans="1:9" s="140" customFormat="1">
      <c r="A22" s="116"/>
      <c r="C22" s="110"/>
      <c r="D22" s="229"/>
      <c r="E22" s="230"/>
      <c r="F22" s="230"/>
      <c r="G22" s="228"/>
      <c r="H22" s="228"/>
    </row>
    <row r="23" spans="1:9" s="222" customFormat="1">
      <c r="A23" s="220" t="s">
        <v>103</v>
      </c>
      <c r="B23" s="221">
        <f>B13+1</f>
        <v>3</v>
      </c>
      <c r="C23" s="208" t="s">
        <v>57</v>
      </c>
      <c r="D23" s="229"/>
      <c r="E23" s="230"/>
      <c r="F23" s="230"/>
      <c r="G23" s="228"/>
      <c r="H23" s="228"/>
    </row>
    <row r="24" spans="1:9" s="222" customFormat="1" ht="67.5">
      <c r="A24" s="220"/>
      <c r="C24" s="110" t="s">
        <v>185</v>
      </c>
      <c r="D24" s="229"/>
      <c r="E24" s="230"/>
      <c r="F24" s="230"/>
      <c r="G24" s="228"/>
      <c r="H24" s="228"/>
    </row>
    <row r="25" spans="1:9" s="222" customFormat="1">
      <c r="A25" s="220"/>
      <c r="C25" s="209" t="s">
        <v>60</v>
      </c>
      <c r="D25" s="229" t="s">
        <v>12</v>
      </c>
      <c r="E25" s="230">
        <f>20*28*1.2+106.5</f>
        <v>778.5</v>
      </c>
      <c r="F25" s="230"/>
      <c r="G25" s="228"/>
      <c r="H25" s="228">
        <f t="shared" si="0"/>
        <v>0</v>
      </c>
    </row>
    <row r="26" spans="1:9" s="222" customFormat="1">
      <c r="A26" s="220"/>
      <c r="C26" s="209" t="s">
        <v>61</v>
      </c>
      <c r="D26" s="229" t="s">
        <v>12</v>
      </c>
      <c r="E26" s="230">
        <v>75</v>
      </c>
      <c r="F26" s="230"/>
      <c r="G26" s="228"/>
      <c r="H26" s="228">
        <f t="shared" si="0"/>
        <v>0</v>
      </c>
    </row>
    <row r="27" spans="1:9">
      <c r="C27" s="209" t="s">
        <v>127</v>
      </c>
      <c r="D27" s="229" t="s">
        <v>12</v>
      </c>
      <c r="E27" s="239">
        <f>SUM(E25:E26)</f>
        <v>853.5</v>
      </c>
      <c r="F27" s="239"/>
      <c r="G27" s="97"/>
      <c r="H27" s="228">
        <f t="shared" si="0"/>
        <v>0</v>
      </c>
    </row>
    <row r="28" spans="1:9">
      <c r="C28" s="209"/>
      <c r="D28" s="229"/>
      <c r="E28" s="239"/>
      <c r="F28" s="239"/>
      <c r="G28" s="97"/>
      <c r="H28" s="228"/>
    </row>
    <row r="29" spans="1:9">
      <c r="A29" s="220" t="s">
        <v>103</v>
      </c>
      <c r="B29" s="221">
        <f>B23+1</f>
        <v>4</v>
      </c>
      <c r="C29" s="208" t="s">
        <v>187</v>
      </c>
      <c r="D29" s="229"/>
      <c r="E29" s="239"/>
      <c r="F29" s="239"/>
      <c r="G29" s="97"/>
      <c r="H29" s="228"/>
    </row>
    <row r="30" spans="1:9" ht="40.5">
      <c r="C30" s="209" t="s">
        <v>188</v>
      </c>
      <c r="D30" s="229" t="s">
        <v>12</v>
      </c>
      <c r="E30" s="239">
        <v>550</v>
      </c>
      <c r="F30" s="239"/>
      <c r="G30" s="97"/>
      <c r="H30" s="228">
        <f t="shared" si="0"/>
        <v>0</v>
      </c>
    </row>
    <row r="31" spans="1:9">
      <c r="C31" s="209"/>
      <c r="D31" s="229"/>
      <c r="E31" s="239"/>
      <c r="F31" s="239"/>
      <c r="G31" s="97"/>
      <c r="H31" s="228"/>
    </row>
    <row r="32" spans="1:9">
      <c r="A32" s="220" t="s">
        <v>103</v>
      </c>
      <c r="B32" s="221">
        <f>B29+1</f>
        <v>5</v>
      </c>
      <c r="C32" s="208" t="s">
        <v>240</v>
      </c>
      <c r="D32" s="229"/>
      <c r="E32" s="239"/>
      <c r="F32" s="239"/>
      <c r="G32" s="97"/>
      <c r="H32" s="228"/>
    </row>
    <row r="33" spans="1:8" ht="54">
      <c r="C33" s="209" t="s">
        <v>241</v>
      </c>
      <c r="D33" s="229"/>
      <c r="E33" s="239"/>
      <c r="F33" s="239"/>
      <c r="G33" s="97"/>
      <c r="H33" s="228"/>
    </row>
    <row r="34" spans="1:8">
      <c r="C34" s="209" t="s">
        <v>60</v>
      </c>
      <c r="D34" s="220" t="s">
        <v>12</v>
      </c>
      <c r="E34" s="239">
        <v>138</v>
      </c>
      <c r="F34" s="239"/>
      <c r="G34" s="97"/>
      <c r="H34" s="228">
        <f t="shared" ref="H34" si="1">G34*E34</f>
        <v>0</v>
      </c>
    </row>
    <row r="35" spans="1:8">
      <c r="C35" s="209"/>
      <c r="D35" s="220"/>
      <c r="E35" s="239"/>
      <c r="F35" s="239"/>
      <c r="G35" s="97"/>
      <c r="H35" s="228"/>
    </row>
    <row r="36" spans="1:8">
      <c r="C36" s="209"/>
      <c r="D36" s="220"/>
      <c r="E36" s="239"/>
      <c r="F36" s="239"/>
      <c r="G36" s="97"/>
      <c r="H36" s="228"/>
    </row>
    <row r="37" spans="1:8">
      <c r="A37" s="223"/>
      <c r="B37" s="210"/>
      <c r="C37" s="210" t="s">
        <v>17</v>
      </c>
      <c r="D37" s="223"/>
      <c r="E37" s="240"/>
      <c r="F37" s="240"/>
      <c r="G37" s="241"/>
      <c r="H37" s="241">
        <f>SUM(H4:H36)</f>
        <v>0</v>
      </c>
    </row>
    <row r="50" spans="8:8">
      <c r="H50" s="242"/>
    </row>
  </sheetData>
  <mergeCells count="1">
    <mergeCell ref="A1:B1"/>
  </mergeCells>
  <phoneticPr fontId="39" type="noConversion"/>
  <conditionalFormatting sqref="A7:B7">
    <cfRule type="colorScale" priority="1">
      <colorScale>
        <cfvo type="min"/>
        <cfvo type="percentile" val="50"/>
        <cfvo type="max"/>
        <color rgb="FF63BE7B"/>
        <color rgb="FFFFEB84"/>
        <color rgb="FFF8696B"/>
      </colorScale>
    </cfRule>
  </conditionalFormatting>
  <pageMargins left="0.23622047244094491" right="0.23622047244094491" top="0.74803149606299213" bottom="0.74803149606299213" header="0.31496062992125984" footer="0.31496062992125984"/>
  <pageSetup paperSize="9" scale="65" fitToHeight="0" orientation="portrait" r:id="rId1"/>
  <headerFooter>
    <oddHeader>&amp;C&amp;A&amp;R&amp;"Arial Narrow,Regular"&amp;8HOTEL ROŽANIĆ, MOTOVUN</oddHeader>
    <oddFooter>&amp;C&amp;"Arial,Regular"&amp;9Page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N377"/>
  <sheetViews>
    <sheetView view="pageBreakPreview" zoomScale="130" zoomScaleNormal="100" zoomScaleSheetLayoutView="130" zoomScalePageLayoutView="85" workbookViewId="0">
      <pane ySplit="1" topLeftCell="A2" activePane="bottomLeft" state="frozen"/>
      <selection pane="bottomLeft" sqref="A1:B1"/>
    </sheetView>
  </sheetViews>
  <sheetFormatPr defaultColWidth="9" defaultRowHeight="13.5"/>
  <cols>
    <col min="1" max="1" width="2.140625" style="291" bestFit="1" customWidth="1"/>
    <col min="2" max="2" width="2.42578125" style="292" bestFit="1" customWidth="1"/>
    <col min="3" max="3" width="43.28515625" style="442" bestFit="1" customWidth="1"/>
    <col min="4" max="4" width="7.85546875" style="265" bestFit="1" customWidth="1"/>
    <col min="5" max="5" width="12.42578125" style="266" bestFit="1" customWidth="1"/>
    <col min="6" max="6" width="35.28515625" style="235" customWidth="1"/>
    <col min="7" max="7" width="11.7109375" style="455" bestFit="1" customWidth="1"/>
    <col min="8" max="8" width="12" style="267" bestFit="1" customWidth="1"/>
    <col min="9" max="9" width="11.85546875" style="261" bestFit="1" customWidth="1"/>
    <col min="10" max="16384" width="9" style="261"/>
  </cols>
  <sheetData>
    <row r="1" spans="1:10" s="211" customFormat="1" ht="27">
      <c r="A1" s="459" t="s">
        <v>6</v>
      </c>
      <c r="B1" s="459"/>
      <c r="C1" s="425" t="s">
        <v>7</v>
      </c>
      <c r="D1" s="420" t="s">
        <v>8</v>
      </c>
      <c r="E1" s="421" t="s">
        <v>9</v>
      </c>
      <c r="F1" s="448" t="s">
        <v>280</v>
      </c>
      <c r="G1" s="449" t="s">
        <v>10</v>
      </c>
      <c r="H1" s="422" t="s">
        <v>11</v>
      </c>
    </row>
    <row r="2" spans="1:10">
      <c r="A2" s="78"/>
      <c r="B2" s="79"/>
      <c r="C2" s="79"/>
      <c r="D2" s="80"/>
      <c r="E2" s="81"/>
      <c r="G2" s="296"/>
      <c r="H2" s="82"/>
    </row>
    <row r="3" spans="1:10" s="264" customFormat="1">
      <c r="A3" s="262" t="s">
        <v>105</v>
      </c>
      <c r="B3" s="83"/>
      <c r="C3" s="262" t="s">
        <v>62</v>
      </c>
      <c r="D3" s="84"/>
      <c r="E3" s="85"/>
      <c r="F3" s="456"/>
      <c r="G3" s="293"/>
      <c r="H3" s="86"/>
    </row>
    <row r="4" spans="1:10">
      <c r="A4" s="78"/>
      <c r="B4" s="79"/>
      <c r="C4" s="164"/>
      <c r="D4" s="78"/>
      <c r="E4" s="87"/>
      <c r="G4" s="296"/>
      <c r="H4" s="88"/>
    </row>
    <row r="5" spans="1:10">
      <c r="A5" s="78"/>
      <c r="B5" s="79"/>
      <c r="C5" s="164"/>
      <c r="D5" s="78"/>
      <c r="E5" s="87"/>
      <c r="F5" s="230"/>
      <c r="G5" s="296"/>
      <c r="H5" s="88"/>
    </row>
    <row r="6" spans="1:10" ht="81">
      <c r="A6" s="89" t="str">
        <f>A3</f>
        <v>2.</v>
      </c>
      <c r="B6" s="90">
        <v>1</v>
      </c>
      <c r="C6" s="426" t="s">
        <v>242</v>
      </c>
      <c r="D6" s="91"/>
      <c r="E6" s="92"/>
      <c r="F6" s="230"/>
      <c r="G6" s="294"/>
      <c r="H6" s="94"/>
    </row>
    <row r="7" spans="1:10">
      <c r="A7" s="89"/>
      <c r="B7" s="90"/>
      <c r="C7" s="427" t="s">
        <v>63</v>
      </c>
      <c r="F7" s="248"/>
      <c r="G7" s="294"/>
    </row>
    <row r="8" spans="1:10">
      <c r="A8" s="89"/>
      <c r="B8" s="90"/>
      <c r="C8" s="427"/>
      <c r="D8" s="265" t="s">
        <v>13</v>
      </c>
      <c r="E8" s="266">
        <v>28</v>
      </c>
      <c r="F8" s="230"/>
      <c r="G8" s="294"/>
      <c r="H8" s="97">
        <f>E8*G8</f>
        <v>0</v>
      </c>
      <c r="I8" s="268"/>
    </row>
    <row r="9" spans="1:10" s="125" customFormat="1">
      <c r="A9" s="269"/>
      <c r="C9" s="424" t="s">
        <v>127</v>
      </c>
      <c r="D9" s="95" t="s">
        <v>13</v>
      </c>
      <c r="E9" s="96">
        <v>28</v>
      </c>
      <c r="F9" s="230"/>
      <c r="G9" s="227"/>
      <c r="H9" s="97">
        <f t="shared" ref="H9" si="0">E9*G9</f>
        <v>0</v>
      </c>
      <c r="I9" s="268"/>
      <c r="J9" s="211"/>
    </row>
    <row r="10" spans="1:10">
      <c r="A10" s="89"/>
      <c r="B10" s="90"/>
      <c r="C10" s="427"/>
      <c r="F10" s="230"/>
      <c r="G10" s="294"/>
    </row>
    <row r="11" spans="1:10" ht="81">
      <c r="A11" s="89" t="str">
        <f>A3</f>
        <v>2.</v>
      </c>
      <c r="B11" s="90">
        <f>B6+1</f>
        <v>2</v>
      </c>
      <c r="C11" s="426" t="s">
        <v>72</v>
      </c>
      <c r="D11" s="91"/>
      <c r="E11" s="92"/>
      <c r="F11" s="230"/>
      <c r="G11" s="294"/>
      <c r="H11" s="93"/>
    </row>
    <row r="12" spans="1:10">
      <c r="A12" s="89"/>
      <c r="B12" s="90"/>
      <c r="C12" s="427" t="s">
        <v>63</v>
      </c>
      <c r="D12" s="95"/>
      <c r="E12" s="96"/>
      <c r="F12" s="230"/>
      <c r="G12" s="294"/>
      <c r="H12" s="93"/>
    </row>
    <row r="13" spans="1:10">
      <c r="A13" s="89"/>
      <c r="B13" s="90"/>
      <c r="C13" s="427"/>
      <c r="D13" s="95" t="s">
        <v>13</v>
      </c>
      <c r="E13" s="96">
        <v>28</v>
      </c>
      <c r="F13" s="237"/>
      <c r="G13" s="294"/>
      <c r="H13" s="97">
        <f t="shared" ref="H13:H76" si="1">E13*G13</f>
        <v>0</v>
      </c>
      <c r="I13" s="268"/>
    </row>
    <row r="14" spans="1:10" s="125" customFormat="1">
      <c r="A14" s="269"/>
      <c r="C14" s="424" t="s">
        <v>127</v>
      </c>
      <c r="D14" s="95" t="s">
        <v>13</v>
      </c>
      <c r="E14" s="96">
        <v>28</v>
      </c>
      <c r="F14" s="238"/>
      <c r="G14" s="227"/>
      <c r="H14" s="97">
        <f t="shared" si="1"/>
        <v>0</v>
      </c>
      <c r="I14" s="268"/>
      <c r="J14" s="211"/>
    </row>
    <row r="15" spans="1:10">
      <c r="A15" s="89"/>
      <c r="B15" s="98"/>
      <c r="C15" s="428"/>
      <c r="D15" s="95"/>
      <c r="E15" s="96"/>
      <c r="F15" s="237"/>
      <c r="G15" s="294"/>
      <c r="H15" s="97"/>
    </row>
    <row r="16" spans="1:10" ht="81">
      <c r="A16" s="89" t="str">
        <f>A3</f>
        <v>2.</v>
      </c>
      <c r="B16" s="90">
        <f>B11+1</f>
        <v>3</v>
      </c>
      <c r="C16" s="426" t="s">
        <v>247</v>
      </c>
      <c r="D16" s="91"/>
      <c r="E16" s="92"/>
      <c r="F16" s="237"/>
      <c r="G16" s="294"/>
      <c r="H16" s="97"/>
    </row>
    <row r="17" spans="1:10">
      <c r="A17" s="89"/>
      <c r="B17" s="90"/>
      <c r="C17" s="427" t="s">
        <v>63</v>
      </c>
      <c r="D17" s="91"/>
      <c r="E17" s="92"/>
      <c r="F17" s="237"/>
      <c r="G17" s="294"/>
      <c r="H17" s="97"/>
    </row>
    <row r="18" spans="1:10">
      <c r="A18" s="89"/>
      <c r="B18" s="90"/>
      <c r="C18" s="427"/>
      <c r="D18" s="95" t="s">
        <v>13</v>
      </c>
      <c r="E18" s="96">
        <v>28</v>
      </c>
      <c r="F18" s="237"/>
      <c r="G18" s="294"/>
      <c r="H18" s="97">
        <f t="shared" si="1"/>
        <v>0</v>
      </c>
      <c r="I18" s="268"/>
    </row>
    <row r="19" spans="1:10" s="125" customFormat="1">
      <c r="A19" s="269"/>
      <c r="C19" s="424" t="s">
        <v>127</v>
      </c>
      <c r="D19" s="95" t="s">
        <v>13</v>
      </c>
      <c r="E19" s="96">
        <v>28</v>
      </c>
      <c r="F19" s="237"/>
      <c r="G19" s="227"/>
      <c r="H19" s="97">
        <f t="shared" si="1"/>
        <v>0</v>
      </c>
      <c r="I19" s="268"/>
      <c r="J19" s="211"/>
    </row>
    <row r="20" spans="1:10" s="125" customFormat="1">
      <c r="A20" s="269"/>
      <c r="C20" s="424"/>
      <c r="D20" s="95"/>
      <c r="E20" s="96"/>
      <c r="F20" s="237"/>
      <c r="G20" s="227"/>
      <c r="H20" s="97"/>
      <c r="J20" s="211"/>
    </row>
    <row r="21" spans="1:10" ht="94.5">
      <c r="A21" s="100" t="str">
        <f>A3</f>
        <v>2.</v>
      </c>
      <c r="B21" s="90">
        <f>B16+1</f>
        <v>4</v>
      </c>
      <c r="C21" s="429" t="s">
        <v>74</v>
      </c>
      <c r="D21" s="95"/>
      <c r="E21" s="96"/>
      <c r="F21" s="237"/>
      <c r="G21" s="294"/>
      <c r="H21" s="97"/>
    </row>
    <row r="22" spans="1:10">
      <c r="A22" s="100"/>
      <c r="B22" s="101"/>
      <c r="C22" s="430" t="s">
        <v>63</v>
      </c>
      <c r="D22" s="102"/>
      <c r="E22" s="103"/>
      <c r="F22" s="230"/>
      <c r="G22" s="294"/>
      <c r="H22" s="97"/>
    </row>
    <row r="23" spans="1:10">
      <c r="A23" s="100"/>
      <c r="B23" s="101"/>
      <c r="C23" s="431"/>
      <c r="D23" s="102" t="s">
        <v>13</v>
      </c>
      <c r="E23" s="103">
        <v>28</v>
      </c>
      <c r="F23" s="230"/>
      <c r="G23" s="294"/>
      <c r="H23" s="97">
        <f t="shared" si="1"/>
        <v>0</v>
      </c>
      <c r="I23" s="268"/>
    </row>
    <row r="24" spans="1:10" s="125" customFormat="1">
      <c r="A24" s="269"/>
      <c r="C24" s="424" t="s">
        <v>127</v>
      </c>
      <c r="D24" s="95" t="s">
        <v>13</v>
      </c>
      <c r="E24" s="96">
        <v>28</v>
      </c>
      <c r="F24" s="230"/>
      <c r="G24" s="227"/>
      <c r="H24" s="97">
        <f t="shared" si="1"/>
        <v>0</v>
      </c>
      <c r="I24" s="268"/>
      <c r="J24" s="211"/>
    </row>
    <row r="25" spans="1:10" s="125" customFormat="1">
      <c r="A25" s="269"/>
      <c r="C25" s="424"/>
      <c r="D25" s="95"/>
      <c r="E25" s="96"/>
      <c r="F25" s="230"/>
      <c r="G25" s="227"/>
      <c r="H25" s="97"/>
      <c r="J25" s="211"/>
    </row>
    <row r="26" spans="1:10" ht="121.5">
      <c r="A26" s="104" t="str">
        <f>A3</f>
        <v>2.</v>
      </c>
      <c r="B26" s="90">
        <f>B21+1</f>
        <v>5</v>
      </c>
      <c r="C26" s="426" t="s">
        <v>142</v>
      </c>
      <c r="D26" s="105"/>
      <c r="E26" s="106"/>
      <c r="F26" s="230"/>
      <c r="G26" s="294"/>
      <c r="H26" s="97"/>
    </row>
    <row r="27" spans="1:10">
      <c r="A27" s="89"/>
      <c r="B27" s="90"/>
      <c r="C27" s="427" t="s">
        <v>63</v>
      </c>
      <c r="D27" s="95"/>
      <c r="E27" s="107"/>
      <c r="F27" s="239"/>
      <c r="G27" s="294"/>
      <c r="H27" s="97"/>
    </row>
    <row r="28" spans="1:10">
      <c r="A28" s="100"/>
      <c r="B28" s="108"/>
      <c r="C28" s="432"/>
      <c r="D28" s="95" t="s">
        <v>13</v>
      </c>
      <c r="E28" s="96">
        <v>28</v>
      </c>
      <c r="F28" s="239"/>
      <c r="G28" s="294"/>
      <c r="H28" s="97">
        <f t="shared" si="1"/>
        <v>0</v>
      </c>
      <c r="I28" s="268"/>
    </row>
    <row r="29" spans="1:10" s="125" customFormat="1">
      <c r="A29" s="269"/>
      <c r="C29" s="424" t="s">
        <v>127</v>
      </c>
      <c r="D29" s="95" t="s">
        <v>13</v>
      </c>
      <c r="E29" s="96">
        <v>28</v>
      </c>
      <c r="F29" s="239"/>
      <c r="G29" s="227"/>
      <c r="H29" s="97">
        <f t="shared" si="1"/>
        <v>0</v>
      </c>
      <c r="I29" s="268"/>
      <c r="J29" s="211"/>
    </row>
    <row r="30" spans="1:10" s="125" customFormat="1">
      <c r="A30" s="269"/>
      <c r="C30" s="424"/>
      <c r="D30" s="95"/>
      <c r="E30" s="96"/>
      <c r="F30" s="239"/>
      <c r="G30" s="227"/>
      <c r="H30" s="97"/>
      <c r="J30" s="211"/>
    </row>
    <row r="31" spans="1:10" ht="94.5">
      <c r="A31" s="100" t="str">
        <f>A3</f>
        <v>2.</v>
      </c>
      <c r="B31" s="90">
        <f>B26+1</f>
        <v>6</v>
      </c>
      <c r="C31" s="426" t="s">
        <v>75</v>
      </c>
      <c r="D31" s="105"/>
      <c r="E31" s="106"/>
      <c r="F31" s="239"/>
      <c r="G31" s="294"/>
      <c r="H31" s="97"/>
    </row>
    <row r="32" spans="1:10">
      <c r="A32" s="89"/>
      <c r="B32" s="90"/>
      <c r="C32" s="427" t="s">
        <v>63</v>
      </c>
      <c r="D32" s="105"/>
      <c r="E32" s="106"/>
      <c r="F32" s="239"/>
      <c r="G32" s="294"/>
      <c r="H32" s="97"/>
    </row>
    <row r="33" spans="1:10">
      <c r="A33" s="100"/>
      <c r="B33" s="108"/>
      <c r="C33" s="426"/>
      <c r="D33" s="95" t="s">
        <v>13</v>
      </c>
      <c r="E33" s="96">
        <v>28</v>
      </c>
      <c r="F33" s="239"/>
      <c r="G33" s="294"/>
      <c r="H33" s="97">
        <f t="shared" si="1"/>
        <v>0</v>
      </c>
      <c r="I33" s="268"/>
    </row>
    <row r="34" spans="1:10" s="125" customFormat="1">
      <c r="A34" s="269"/>
      <c r="C34" s="424" t="s">
        <v>127</v>
      </c>
      <c r="D34" s="95" t="s">
        <v>13</v>
      </c>
      <c r="E34" s="96">
        <v>28</v>
      </c>
      <c r="F34" s="239"/>
      <c r="G34" s="227"/>
      <c r="H34" s="97">
        <f t="shared" si="1"/>
        <v>0</v>
      </c>
      <c r="I34" s="268"/>
      <c r="J34" s="211"/>
    </row>
    <row r="35" spans="1:10" s="125" customFormat="1">
      <c r="A35" s="269"/>
      <c r="C35" s="424"/>
      <c r="D35" s="95"/>
      <c r="E35" s="96"/>
      <c r="F35" s="239"/>
      <c r="G35" s="227"/>
      <c r="H35" s="97"/>
      <c r="J35" s="211"/>
    </row>
    <row r="36" spans="1:10" ht="148.5">
      <c r="A36" s="89" t="str">
        <f>A3</f>
        <v>2.</v>
      </c>
      <c r="B36" s="90">
        <f>B31+1</f>
        <v>7</v>
      </c>
      <c r="C36" s="426" t="s">
        <v>228</v>
      </c>
      <c r="D36" s="105"/>
      <c r="E36" s="106"/>
      <c r="F36" s="239"/>
      <c r="G36" s="294"/>
      <c r="H36" s="97"/>
    </row>
    <row r="37" spans="1:10">
      <c r="A37" s="89"/>
      <c r="B37" s="90"/>
      <c r="C37" s="427" t="s">
        <v>63</v>
      </c>
      <c r="D37" s="91"/>
      <c r="E37" s="92"/>
      <c r="F37" s="240"/>
      <c r="G37" s="294"/>
      <c r="H37" s="97"/>
    </row>
    <row r="38" spans="1:10">
      <c r="A38" s="100"/>
      <c r="B38" s="101"/>
      <c r="C38" s="429"/>
      <c r="D38" s="95" t="s">
        <v>13</v>
      </c>
      <c r="E38" s="96">
        <v>28</v>
      </c>
      <c r="G38" s="294"/>
      <c r="H38" s="97">
        <f t="shared" si="1"/>
        <v>0</v>
      </c>
      <c r="I38" s="268"/>
    </row>
    <row r="39" spans="1:10" s="125" customFormat="1">
      <c r="A39" s="269"/>
      <c r="C39" s="424" t="s">
        <v>127</v>
      </c>
      <c r="D39" s="95" t="s">
        <v>13</v>
      </c>
      <c r="E39" s="96">
        <v>28</v>
      </c>
      <c r="F39" s="235"/>
      <c r="G39" s="227"/>
      <c r="H39" s="97">
        <f t="shared" si="1"/>
        <v>0</v>
      </c>
      <c r="I39" s="268"/>
      <c r="J39" s="211"/>
    </row>
    <row r="40" spans="1:10" s="125" customFormat="1">
      <c r="A40" s="269"/>
      <c r="C40" s="424"/>
      <c r="D40" s="95"/>
      <c r="E40" s="96"/>
      <c r="F40" s="235"/>
      <c r="G40" s="227"/>
      <c r="H40" s="97"/>
      <c r="J40" s="211"/>
    </row>
    <row r="41" spans="1:10" s="270" customFormat="1">
      <c r="A41" s="89"/>
      <c r="B41" s="90"/>
      <c r="C41" s="426" t="s">
        <v>66</v>
      </c>
      <c r="D41" s="95"/>
      <c r="E41" s="96"/>
      <c r="F41" s="235"/>
      <c r="G41" s="294"/>
      <c r="H41" s="97"/>
    </row>
    <row r="42" spans="1:10">
      <c r="A42" s="89"/>
      <c r="B42" s="90"/>
      <c r="C42" s="426"/>
      <c r="D42" s="95"/>
      <c r="E42" s="96"/>
      <c r="G42" s="294"/>
      <c r="H42" s="97"/>
    </row>
    <row r="43" spans="1:10" ht="40.5">
      <c r="A43" s="89" t="str">
        <f>A3</f>
        <v>2.</v>
      </c>
      <c r="B43" s="90">
        <f>B36+1</f>
        <v>8</v>
      </c>
      <c r="C43" s="426" t="s">
        <v>258</v>
      </c>
      <c r="D43" s="95"/>
      <c r="E43" s="96"/>
      <c r="G43" s="294"/>
      <c r="H43" s="97"/>
    </row>
    <row r="44" spans="1:10">
      <c r="A44" s="89"/>
      <c r="B44" s="90"/>
      <c r="C44" s="427" t="s">
        <v>63</v>
      </c>
      <c r="D44" s="95"/>
      <c r="E44" s="96"/>
      <c r="G44" s="294"/>
      <c r="H44" s="97"/>
    </row>
    <row r="45" spans="1:10">
      <c r="A45" s="89"/>
      <c r="B45" s="90"/>
      <c r="C45" s="427" t="s">
        <v>64</v>
      </c>
      <c r="G45" s="294"/>
      <c r="H45" s="97"/>
    </row>
    <row r="46" spans="1:10">
      <c r="A46" s="89"/>
      <c r="B46" s="90"/>
      <c r="C46" s="427"/>
      <c r="D46" s="95" t="s">
        <v>13</v>
      </c>
      <c r="E46" s="96">
        <v>28</v>
      </c>
      <c r="G46" s="294"/>
      <c r="H46" s="97">
        <f t="shared" si="1"/>
        <v>0</v>
      </c>
      <c r="I46" s="268"/>
    </row>
    <row r="47" spans="1:10" s="125" customFormat="1">
      <c r="A47" s="269"/>
      <c r="C47" s="424" t="s">
        <v>127</v>
      </c>
      <c r="D47" s="95" t="s">
        <v>13</v>
      </c>
      <c r="E47" s="96">
        <v>28</v>
      </c>
      <c r="F47" s="235"/>
      <c r="G47" s="227"/>
      <c r="H47" s="97">
        <f t="shared" si="1"/>
        <v>0</v>
      </c>
      <c r="I47" s="268"/>
      <c r="J47" s="211"/>
    </row>
    <row r="48" spans="1:10" s="125" customFormat="1">
      <c r="A48" s="269"/>
      <c r="C48" s="424"/>
      <c r="D48" s="95"/>
      <c r="E48" s="96"/>
      <c r="F48" s="235"/>
      <c r="G48" s="227"/>
      <c r="H48" s="97"/>
      <c r="J48" s="211"/>
    </row>
    <row r="49" spans="1:10" ht="40.5">
      <c r="A49" s="89" t="str">
        <f>A3</f>
        <v>2.</v>
      </c>
      <c r="B49" s="90">
        <f>B43+1</f>
        <v>9</v>
      </c>
      <c r="C49" s="426" t="s">
        <v>181</v>
      </c>
      <c r="D49" s="91"/>
      <c r="E49" s="92"/>
      <c r="G49" s="294"/>
      <c r="H49" s="97"/>
    </row>
    <row r="50" spans="1:10">
      <c r="A50" s="89"/>
      <c r="B50" s="90"/>
      <c r="C50" s="427" t="s">
        <v>63</v>
      </c>
      <c r="D50" s="95"/>
      <c r="E50" s="96"/>
      <c r="G50" s="294"/>
      <c r="H50" s="97"/>
    </row>
    <row r="51" spans="1:10">
      <c r="A51" s="89"/>
      <c r="B51" s="90"/>
      <c r="C51" s="427"/>
      <c r="D51" s="95" t="s">
        <v>13</v>
      </c>
      <c r="E51" s="96">
        <v>28</v>
      </c>
      <c r="G51" s="294"/>
      <c r="H51" s="97">
        <f t="shared" si="1"/>
        <v>0</v>
      </c>
      <c r="I51" s="268"/>
    </row>
    <row r="52" spans="1:10" s="125" customFormat="1">
      <c r="A52" s="269"/>
      <c r="C52" s="424" t="s">
        <v>127</v>
      </c>
      <c r="D52" s="95" t="s">
        <v>13</v>
      </c>
      <c r="E52" s="96">
        <v>28</v>
      </c>
      <c r="F52" s="235"/>
      <c r="G52" s="227"/>
      <c r="H52" s="97">
        <f t="shared" si="1"/>
        <v>0</v>
      </c>
      <c r="I52" s="268"/>
      <c r="J52" s="211"/>
    </row>
    <row r="53" spans="1:10" s="125" customFormat="1">
      <c r="A53" s="269"/>
      <c r="C53" s="424"/>
      <c r="D53" s="95"/>
      <c r="E53" s="96"/>
      <c r="F53" s="235"/>
      <c r="G53" s="227"/>
      <c r="H53" s="97"/>
      <c r="J53" s="211"/>
    </row>
    <row r="54" spans="1:10" ht="40.5">
      <c r="A54" s="89" t="str">
        <f>A3</f>
        <v>2.</v>
      </c>
      <c r="B54" s="90">
        <f>B49+1</f>
        <v>10</v>
      </c>
      <c r="C54" s="426" t="s">
        <v>259</v>
      </c>
      <c r="D54" s="91"/>
      <c r="E54" s="92"/>
      <c r="G54" s="294"/>
      <c r="H54" s="97"/>
    </row>
    <row r="55" spans="1:10">
      <c r="A55" s="89"/>
      <c r="B55" s="90"/>
      <c r="C55" s="427" t="s">
        <v>63</v>
      </c>
      <c r="D55" s="95"/>
      <c r="E55" s="96"/>
      <c r="G55" s="294"/>
      <c r="H55" s="97"/>
    </row>
    <row r="56" spans="1:10">
      <c r="A56" s="89"/>
      <c r="B56" s="90"/>
      <c r="C56" s="427"/>
      <c r="D56" s="95" t="s">
        <v>13</v>
      </c>
      <c r="E56" s="96">
        <v>28</v>
      </c>
      <c r="G56" s="294"/>
      <c r="H56" s="97">
        <f t="shared" si="1"/>
        <v>0</v>
      </c>
      <c r="I56" s="268"/>
    </row>
    <row r="57" spans="1:10" s="125" customFormat="1">
      <c r="A57" s="269"/>
      <c r="C57" s="424" t="s">
        <v>127</v>
      </c>
      <c r="D57" s="95" t="s">
        <v>13</v>
      </c>
      <c r="E57" s="96">
        <v>28</v>
      </c>
      <c r="F57" s="235"/>
      <c r="G57" s="227"/>
      <c r="H57" s="97">
        <f t="shared" si="1"/>
        <v>0</v>
      </c>
      <c r="I57" s="268"/>
      <c r="J57" s="211"/>
    </row>
    <row r="58" spans="1:10" s="125" customFormat="1">
      <c r="A58" s="269"/>
      <c r="C58" s="424"/>
      <c r="D58" s="95"/>
      <c r="E58" s="96"/>
      <c r="F58" s="235"/>
      <c r="G58" s="227"/>
      <c r="H58" s="97"/>
      <c r="J58" s="211"/>
    </row>
    <row r="59" spans="1:10" ht="40.5">
      <c r="A59" s="89" t="str">
        <f>A3</f>
        <v>2.</v>
      </c>
      <c r="B59" s="90">
        <f>B54+1</f>
        <v>11</v>
      </c>
      <c r="C59" s="426" t="s">
        <v>260</v>
      </c>
      <c r="D59" s="91"/>
      <c r="E59" s="92"/>
      <c r="G59" s="294"/>
      <c r="H59" s="97"/>
    </row>
    <row r="60" spans="1:10">
      <c r="A60" s="89"/>
      <c r="B60" s="90"/>
      <c r="C60" s="427" t="s">
        <v>63</v>
      </c>
      <c r="D60" s="95"/>
      <c r="E60" s="96"/>
      <c r="G60" s="294"/>
      <c r="H60" s="97"/>
    </row>
    <row r="61" spans="1:10">
      <c r="A61" s="89"/>
      <c r="B61" s="90"/>
      <c r="C61" s="427"/>
      <c r="D61" s="95" t="s">
        <v>13</v>
      </c>
      <c r="E61" s="96">
        <v>28</v>
      </c>
      <c r="G61" s="294"/>
      <c r="H61" s="97">
        <f t="shared" si="1"/>
        <v>0</v>
      </c>
      <c r="I61" s="268"/>
    </row>
    <row r="62" spans="1:10" s="125" customFormat="1">
      <c r="A62" s="269"/>
      <c r="C62" s="424" t="s">
        <v>127</v>
      </c>
      <c r="D62" s="95" t="s">
        <v>13</v>
      </c>
      <c r="E62" s="96">
        <v>28</v>
      </c>
      <c r="F62" s="235"/>
      <c r="G62" s="227"/>
      <c r="H62" s="97">
        <f t="shared" si="1"/>
        <v>0</v>
      </c>
      <c r="I62" s="268"/>
      <c r="J62" s="211"/>
    </row>
    <row r="63" spans="1:10" s="125" customFormat="1">
      <c r="A63" s="269"/>
      <c r="C63" s="424"/>
      <c r="D63" s="95"/>
      <c r="E63" s="96"/>
      <c r="F63" s="235"/>
      <c r="G63" s="227"/>
      <c r="H63" s="97"/>
      <c r="J63" s="211"/>
    </row>
    <row r="64" spans="1:10" ht="40.5">
      <c r="A64" s="89" t="str">
        <f>A3</f>
        <v>2.</v>
      </c>
      <c r="B64" s="90">
        <f>B59+1</f>
        <v>12</v>
      </c>
      <c r="C64" s="426" t="s">
        <v>261</v>
      </c>
      <c r="D64" s="95"/>
      <c r="E64" s="96"/>
      <c r="G64" s="294"/>
      <c r="H64" s="97"/>
    </row>
    <row r="65" spans="1:10">
      <c r="A65" s="89"/>
      <c r="B65" s="90"/>
      <c r="C65" s="427" t="s">
        <v>63</v>
      </c>
      <c r="D65" s="95"/>
      <c r="E65" s="96"/>
      <c r="G65" s="294"/>
      <c r="H65" s="97"/>
    </row>
    <row r="66" spans="1:10">
      <c r="A66" s="89"/>
      <c r="B66" s="90"/>
      <c r="C66" s="427" t="s">
        <v>64</v>
      </c>
      <c r="D66" s="95" t="s">
        <v>13</v>
      </c>
      <c r="E66" s="96">
        <v>28</v>
      </c>
      <c r="G66" s="294"/>
      <c r="H66" s="97">
        <f t="shared" si="1"/>
        <v>0</v>
      </c>
      <c r="I66" s="268"/>
    </row>
    <row r="67" spans="1:10" s="125" customFormat="1">
      <c r="A67" s="269"/>
      <c r="C67" s="424" t="s">
        <v>127</v>
      </c>
      <c r="D67" s="95" t="s">
        <v>13</v>
      </c>
      <c r="E67" s="96">
        <v>28</v>
      </c>
      <c r="F67" s="235"/>
      <c r="G67" s="227"/>
      <c r="H67" s="97">
        <f t="shared" si="1"/>
        <v>0</v>
      </c>
      <c r="I67" s="268"/>
      <c r="J67" s="211"/>
    </row>
    <row r="68" spans="1:10" s="125" customFormat="1">
      <c r="A68" s="269"/>
      <c r="C68" s="424"/>
      <c r="D68" s="95"/>
      <c r="E68" s="96"/>
      <c r="F68" s="235"/>
      <c r="G68" s="227"/>
      <c r="H68" s="97"/>
      <c r="J68" s="211"/>
    </row>
    <row r="69" spans="1:10" ht="40.5">
      <c r="A69" s="89" t="str">
        <f>A3</f>
        <v>2.</v>
      </c>
      <c r="B69" s="90">
        <f>B64+1</f>
        <v>13</v>
      </c>
      <c r="C69" s="426" t="s">
        <v>262</v>
      </c>
      <c r="D69" s="95"/>
      <c r="E69" s="96"/>
      <c r="G69" s="294"/>
      <c r="H69" s="97"/>
    </row>
    <row r="70" spans="1:10">
      <c r="A70" s="89"/>
      <c r="B70" s="90"/>
      <c r="C70" s="427" t="s">
        <v>63</v>
      </c>
      <c r="D70" s="95"/>
      <c r="E70" s="96"/>
      <c r="G70" s="450"/>
      <c r="H70" s="97"/>
    </row>
    <row r="71" spans="1:10">
      <c r="A71" s="89"/>
      <c r="B71" s="90"/>
      <c r="C71" s="426"/>
      <c r="D71" s="95" t="s">
        <v>13</v>
      </c>
      <c r="E71" s="96">
        <v>28</v>
      </c>
      <c r="G71" s="294"/>
      <c r="H71" s="97">
        <f t="shared" si="1"/>
        <v>0</v>
      </c>
      <c r="I71" s="268"/>
    </row>
    <row r="72" spans="1:10" s="125" customFormat="1">
      <c r="A72" s="269"/>
      <c r="C72" s="424" t="s">
        <v>127</v>
      </c>
      <c r="D72" s="95" t="s">
        <v>13</v>
      </c>
      <c r="E72" s="96">
        <v>28</v>
      </c>
      <c r="F72" s="235"/>
      <c r="G72" s="227"/>
      <c r="H72" s="97">
        <f t="shared" si="1"/>
        <v>0</v>
      </c>
      <c r="I72" s="268"/>
      <c r="J72" s="211"/>
    </row>
    <row r="73" spans="1:10" s="125" customFormat="1">
      <c r="A73" s="269"/>
      <c r="C73" s="424"/>
      <c r="D73" s="95"/>
      <c r="E73" s="96"/>
      <c r="F73" s="235"/>
      <c r="G73" s="227"/>
      <c r="H73" s="97"/>
      <c r="J73" s="211"/>
    </row>
    <row r="74" spans="1:10" ht="69.75" customHeight="1">
      <c r="A74" s="89" t="str">
        <f>A3</f>
        <v>2.</v>
      </c>
      <c r="B74" s="90">
        <f>B69+1</f>
        <v>14</v>
      </c>
      <c r="C74" s="426" t="s">
        <v>263</v>
      </c>
      <c r="D74" s="95"/>
      <c r="E74" s="96"/>
      <c r="G74" s="294"/>
      <c r="H74" s="97"/>
    </row>
    <row r="75" spans="1:10">
      <c r="A75" s="89"/>
      <c r="B75" s="90"/>
      <c r="C75" s="427" t="s">
        <v>63</v>
      </c>
      <c r="D75" s="95"/>
      <c r="E75" s="96"/>
      <c r="G75" s="294"/>
      <c r="H75" s="97"/>
    </row>
    <row r="76" spans="1:10">
      <c r="A76" s="89"/>
      <c r="B76" s="98"/>
      <c r="C76" s="428"/>
      <c r="D76" s="95" t="s">
        <v>13</v>
      </c>
      <c r="E76" s="96">
        <v>28</v>
      </c>
      <c r="G76" s="294"/>
      <c r="H76" s="97">
        <f t="shared" si="1"/>
        <v>0</v>
      </c>
      <c r="I76" s="268"/>
    </row>
    <row r="77" spans="1:10" s="125" customFormat="1">
      <c r="A77" s="269"/>
      <c r="C77" s="424" t="s">
        <v>127</v>
      </c>
      <c r="D77" s="95" t="s">
        <v>13</v>
      </c>
      <c r="E77" s="96">
        <v>28</v>
      </c>
      <c r="F77" s="235"/>
      <c r="G77" s="227"/>
      <c r="H77" s="97">
        <f t="shared" ref="H77:H140" si="2">E77*G77</f>
        <v>0</v>
      </c>
      <c r="I77" s="268"/>
      <c r="J77" s="211"/>
    </row>
    <row r="78" spans="1:10" s="125" customFormat="1">
      <c r="A78" s="269"/>
      <c r="C78" s="424"/>
      <c r="D78" s="95"/>
      <c r="E78" s="96"/>
      <c r="F78" s="235"/>
      <c r="G78" s="227"/>
      <c r="H78" s="97"/>
      <c r="J78" s="211"/>
    </row>
    <row r="79" spans="1:10" ht="67.5">
      <c r="A79" s="89" t="str">
        <f>A3</f>
        <v>2.</v>
      </c>
      <c r="B79" s="90">
        <f>B74+1</f>
        <v>15</v>
      </c>
      <c r="C79" s="426" t="s">
        <v>265</v>
      </c>
      <c r="D79" s="95"/>
      <c r="E79" s="96"/>
      <c r="G79" s="294"/>
      <c r="H79" s="97"/>
    </row>
    <row r="80" spans="1:10">
      <c r="A80" s="89"/>
      <c r="B80" s="90"/>
      <c r="C80" s="427" t="s">
        <v>63</v>
      </c>
      <c r="D80" s="95"/>
      <c r="E80" s="96"/>
      <c r="G80" s="294"/>
      <c r="H80" s="97"/>
    </row>
    <row r="81" spans="1:10">
      <c r="A81" s="89"/>
      <c r="B81" s="98"/>
      <c r="C81" s="428"/>
      <c r="D81" s="95" t="s">
        <v>13</v>
      </c>
      <c r="E81" s="96">
        <v>28</v>
      </c>
      <c r="G81" s="294"/>
      <c r="H81" s="97">
        <f t="shared" si="2"/>
        <v>0</v>
      </c>
      <c r="I81" s="268"/>
    </row>
    <row r="82" spans="1:10" s="125" customFormat="1">
      <c r="A82" s="269"/>
      <c r="C82" s="424" t="s">
        <v>127</v>
      </c>
      <c r="D82" s="95" t="s">
        <v>13</v>
      </c>
      <c r="E82" s="96">
        <v>28</v>
      </c>
      <c r="F82" s="235"/>
      <c r="G82" s="227"/>
      <c r="H82" s="97">
        <f t="shared" si="2"/>
        <v>0</v>
      </c>
      <c r="I82" s="268"/>
      <c r="J82" s="211"/>
    </row>
    <row r="83" spans="1:10" s="125" customFormat="1">
      <c r="A83" s="269"/>
      <c r="C83" s="424"/>
      <c r="D83" s="95"/>
      <c r="E83" s="96"/>
      <c r="F83" s="235"/>
      <c r="G83" s="227"/>
      <c r="H83" s="97"/>
      <c r="J83" s="211"/>
    </row>
    <row r="84" spans="1:10" ht="40.5">
      <c r="A84" s="100" t="str">
        <f>A3</f>
        <v>2.</v>
      </c>
      <c r="B84" s="90">
        <f>B79+1</f>
        <v>16</v>
      </c>
      <c r="C84" s="426" t="s">
        <v>264</v>
      </c>
      <c r="D84" s="102"/>
      <c r="E84" s="103"/>
      <c r="G84" s="294"/>
      <c r="H84" s="97"/>
    </row>
    <row r="85" spans="1:10">
      <c r="A85" s="100"/>
      <c r="B85" s="101"/>
      <c r="C85" s="427" t="s">
        <v>63</v>
      </c>
      <c r="D85" s="102"/>
      <c r="E85" s="103"/>
      <c r="G85" s="294"/>
      <c r="H85" s="97"/>
    </row>
    <row r="86" spans="1:10">
      <c r="A86" s="100"/>
      <c r="B86" s="101"/>
      <c r="C86" s="430"/>
      <c r="D86" s="95" t="s">
        <v>13</v>
      </c>
      <c r="E86" s="96">
        <v>28</v>
      </c>
      <c r="G86" s="294"/>
      <c r="H86" s="97">
        <f t="shared" si="2"/>
        <v>0</v>
      </c>
      <c r="I86" s="268"/>
    </row>
    <row r="87" spans="1:10" s="125" customFormat="1">
      <c r="A87" s="269"/>
      <c r="C87" s="424" t="s">
        <v>127</v>
      </c>
      <c r="D87" s="95" t="s">
        <v>13</v>
      </c>
      <c r="E87" s="96">
        <v>28</v>
      </c>
      <c r="F87" s="235"/>
      <c r="G87" s="227"/>
      <c r="H87" s="97">
        <f t="shared" si="2"/>
        <v>0</v>
      </c>
      <c r="I87" s="268"/>
      <c r="J87" s="211"/>
    </row>
    <row r="88" spans="1:10" s="125" customFormat="1">
      <c r="A88" s="269"/>
      <c r="C88" s="424"/>
      <c r="D88" s="95"/>
      <c r="E88" s="96"/>
      <c r="F88" s="235"/>
      <c r="G88" s="227"/>
      <c r="H88" s="97"/>
      <c r="J88" s="211"/>
    </row>
    <row r="89" spans="1:10" ht="40.5">
      <c r="A89" s="100" t="str">
        <f>A3</f>
        <v>2.</v>
      </c>
      <c r="B89" s="90">
        <f>B84+1</f>
        <v>17</v>
      </c>
      <c r="C89" s="426" t="s">
        <v>266</v>
      </c>
      <c r="D89" s="102"/>
      <c r="E89" s="103"/>
      <c r="G89" s="294"/>
      <c r="H89" s="97"/>
    </row>
    <row r="90" spans="1:10">
      <c r="A90" s="100"/>
      <c r="B90" s="101"/>
      <c r="C90" s="427" t="s">
        <v>63</v>
      </c>
      <c r="D90" s="95"/>
      <c r="E90" s="96"/>
      <c r="G90" s="294"/>
      <c r="H90" s="97"/>
    </row>
    <row r="91" spans="1:10">
      <c r="A91" s="100"/>
      <c r="B91" s="101"/>
      <c r="C91" s="430"/>
      <c r="D91" s="95" t="s">
        <v>13</v>
      </c>
      <c r="E91" s="96">
        <v>28</v>
      </c>
      <c r="G91" s="294"/>
      <c r="H91" s="97">
        <f t="shared" si="2"/>
        <v>0</v>
      </c>
      <c r="I91" s="268"/>
    </row>
    <row r="92" spans="1:10" s="125" customFormat="1">
      <c r="A92" s="269"/>
      <c r="C92" s="424" t="s">
        <v>127</v>
      </c>
      <c r="D92" s="95" t="s">
        <v>13</v>
      </c>
      <c r="E92" s="96">
        <v>28</v>
      </c>
      <c r="F92" s="235"/>
      <c r="G92" s="227"/>
      <c r="H92" s="97">
        <f t="shared" si="2"/>
        <v>0</v>
      </c>
      <c r="I92" s="268"/>
      <c r="J92" s="211"/>
    </row>
    <row r="93" spans="1:10" s="125" customFormat="1">
      <c r="A93" s="269"/>
      <c r="C93" s="424"/>
      <c r="D93" s="95"/>
      <c r="E93" s="96"/>
      <c r="F93" s="235"/>
      <c r="G93" s="227"/>
      <c r="H93" s="97"/>
      <c r="J93" s="211"/>
    </row>
    <row r="94" spans="1:10" ht="40.5">
      <c r="A94" s="100" t="str">
        <f>A3</f>
        <v>2.</v>
      </c>
      <c r="B94" s="90">
        <f>B89+1</f>
        <v>18</v>
      </c>
      <c r="C94" s="426" t="s">
        <v>267</v>
      </c>
      <c r="D94" s="102"/>
      <c r="E94" s="103"/>
      <c r="G94" s="294"/>
      <c r="H94" s="97"/>
    </row>
    <row r="95" spans="1:10">
      <c r="A95" s="100"/>
      <c r="B95" s="101"/>
      <c r="C95" s="427" t="s">
        <v>63</v>
      </c>
      <c r="D95" s="95"/>
      <c r="E95" s="96"/>
      <c r="G95" s="294"/>
      <c r="H95" s="97"/>
    </row>
    <row r="96" spans="1:10">
      <c r="A96" s="100"/>
      <c r="B96" s="101"/>
      <c r="C96" s="430"/>
      <c r="D96" s="95" t="s">
        <v>13</v>
      </c>
      <c r="E96" s="96">
        <v>28</v>
      </c>
      <c r="G96" s="294"/>
      <c r="H96" s="97">
        <f t="shared" si="2"/>
        <v>0</v>
      </c>
      <c r="I96" s="268"/>
    </row>
    <row r="97" spans="1:10" s="125" customFormat="1">
      <c r="A97" s="269"/>
      <c r="C97" s="424" t="s">
        <v>127</v>
      </c>
      <c r="D97" s="95" t="s">
        <v>13</v>
      </c>
      <c r="E97" s="96">
        <v>28</v>
      </c>
      <c r="F97" s="235"/>
      <c r="G97" s="227"/>
      <c r="H97" s="97">
        <f t="shared" si="2"/>
        <v>0</v>
      </c>
      <c r="I97" s="268"/>
      <c r="J97" s="211"/>
    </row>
    <row r="98" spans="1:10">
      <c r="A98" s="100"/>
      <c r="B98" s="101"/>
      <c r="C98" s="430"/>
      <c r="D98" s="102"/>
      <c r="E98" s="103"/>
      <c r="G98" s="294"/>
      <c r="H98" s="97"/>
    </row>
    <row r="99" spans="1:10" s="276" customFormat="1">
      <c r="A99" s="271"/>
      <c r="B99" s="272"/>
      <c r="C99" s="273" t="s">
        <v>104</v>
      </c>
      <c r="D99" s="274"/>
      <c r="E99" s="275"/>
      <c r="F99" s="457"/>
      <c r="G99" s="295"/>
      <c r="H99" s="298"/>
    </row>
    <row r="100" spans="1:10">
      <c r="A100" s="78"/>
      <c r="B100" s="79"/>
      <c r="C100" s="164"/>
      <c r="D100" s="78"/>
      <c r="E100" s="87"/>
      <c r="G100" s="296"/>
      <c r="H100" s="97"/>
    </row>
    <row r="101" spans="1:10" ht="81">
      <c r="A101" s="89" t="str">
        <f>A3</f>
        <v>2.</v>
      </c>
      <c r="B101" s="90">
        <f>B94+1</f>
        <v>19</v>
      </c>
      <c r="C101" s="426" t="s">
        <v>242</v>
      </c>
      <c r="D101" s="78"/>
      <c r="E101" s="87"/>
      <c r="G101" s="294"/>
      <c r="H101" s="97"/>
    </row>
    <row r="102" spans="1:10">
      <c r="A102" s="89"/>
      <c r="B102" s="90"/>
      <c r="C102" s="427" t="s">
        <v>63</v>
      </c>
      <c r="D102" s="91"/>
      <c r="E102" s="92"/>
      <c r="G102" s="294"/>
      <c r="H102" s="97"/>
    </row>
    <row r="103" spans="1:10">
      <c r="A103" s="89"/>
      <c r="B103" s="90"/>
      <c r="C103" s="427"/>
      <c r="D103" s="95" t="s">
        <v>13</v>
      </c>
      <c r="E103" s="96">
        <v>4</v>
      </c>
      <c r="G103" s="294"/>
      <c r="H103" s="97">
        <f t="shared" si="2"/>
        <v>0</v>
      </c>
      <c r="I103" s="268"/>
    </row>
    <row r="104" spans="1:10" s="125" customFormat="1">
      <c r="A104" s="269"/>
      <c r="C104" s="424" t="s">
        <v>127</v>
      </c>
      <c r="D104" s="95" t="s">
        <v>13</v>
      </c>
      <c r="E104" s="96">
        <v>4</v>
      </c>
      <c r="F104" s="235"/>
      <c r="G104" s="227"/>
      <c r="H104" s="97">
        <f t="shared" si="2"/>
        <v>0</v>
      </c>
      <c r="I104" s="268"/>
      <c r="J104" s="211"/>
    </row>
    <row r="105" spans="1:10" s="125" customFormat="1">
      <c r="A105" s="269"/>
      <c r="C105" s="424"/>
      <c r="D105" s="95"/>
      <c r="E105" s="96"/>
      <c r="F105" s="235"/>
      <c r="G105" s="227"/>
      <c r="H105" s="97"/>
      <c r="J105" s="211"/>
    </row>
    <row r="106" spans="1:10" ht="81">
      <c r="A106" s="89" t="str">
        <f>A3</f>
        <v>2.</v>
      </c>
      <c r="B106" s="90">
        <f>B101+1</f>
        <v>20</v>
      </c>
      <c r="C106" s="426" t="s">
        <v>76</v>
      </c>
      <c r="D106" s="91"/>
      <c r="E106" s="92"/>
      <c r="G106" s="294"/>
      <c r="H106" s="97"/>
    </row>
    <row r="107" spans="1:10">
      <c r="A107" s="89"/>
      <c r="B107" s="90"/>
      <c r="C107" s="427" t="s">
        <v>63</v>
      </c>
      <c r="D107" s="95"/>
      <c r="E107" s="96"/>
      <c r="G107" s="294"/>
      <c r="H107" s="97"/>
    </row>
    <row r="108" spans="1:10">
      <c r="A108" s="89"/>
      <c r="B108" s="90"/>
      <c r="C108" s="427"/>
      <c r="D108" s="95" t="s">
        <v>13</v>
      </c>
      <c r="E108" s="96">
        <v>4</v>
      </c>
      <c r="G108" s="294"/>
      <c r="H108" s="97">
        <f t="shared" si="2"/>
        <v>0</v>
      </c>
      <c r="I108" s="268"/>
    </row>
    <row r="109" spans="1:10" s="125" customFormat="1">
      <c r="A109" s="269"/>
      <c r="C109" s="424" t="s">
        <v>127</v>
      </c>
      <c r="D109" s="95" t="s">
        <v>13</v>
      </c>
      <c r="E109" s="96">
        <v>4</v>
      </c>
      <c r="F109" s="235"/>
      <c r="G109" s="227"/>
      <c r="H109" s="97">
        <f t="shared" si="2"/>
        <v>0</v>
      </c>
      <c r="I109" s="268"/>
      <c r="J109" s="211"/>
    </row>
    <row r="110" spans="1:10" s="125" customFormat="1">
      <c r="A110" s="269"/>
      <c r="C110" s="424"/>
      <c r="D110" s="95"/>
      <c r="E110" s="96"/>
      <c r="F110" s="235"/>
      <c r="G110" s="227"/>
      <c r="H110" s="97"/>
      <c r="J110" s="211"/>
    </row>
    <row r="111" spans="1:10" ht="81">
      <c r="A111" s="89" t="str">
        <f>A3</f>
        <v>2.</v>
      </c>
      <c r="B111" s="90">
        <f>B106+1</f>
        <v>21</v>
      </c>
      <c r="C111" s="426" t="s">
        <v>73</v>
      </c>
      <c r="D111" s="91"/>
      <c r="E111" s="92"/>
      <c r="G111" s="294"/>
      <c r="H111" s="97"/>
    </row>
    <row r="112" spans="1:10">
      <c r="A112" s="89"/>
      <c r="B112" s="90"/>
      <c r="C112" s="427" t="s">
        <v>63</v>
      </c>
      <c r="D112" s="91"/>
      <c r="E112" s="92"/>
      <c r="G112" s="294"/>
      <c r="H112" s="97"/>
    </row>
    <row r="113" spans="1:10">
      <c r="A113" s="89"/>
      <c r="B113" s="90"/>
      <c r="C113" s="427"/>
      <c r="D113" s="95" t="s">
        <v>13</v>
      </c>
      <c r="E113" s="96">
        <v>4</v>
      </c>
      <c r="G113" s="294"/>
      <c r="H113" s="97">
        <f t="shared" si="2"/>
        <v>0</v>
      </c>
      <c r="I113" s="268"/>
    </row>
    <row r="114" spans="1:10" s="125" customFormat="1">
      <c r="A114" s="269"/>
      <c r="C114" s="424" t="s">
        <v>127</v>
      </c>
      <c r="D114" s="95" t="s">
        <v>13</v>
      </c>
      <c r="E114" s="96">
        <v>4</v>
      </c>
      <c r="F114" s="235"/>
      <c r="G114" s="227"/>
      <c r="H114" s="97">
        <f t="shared" si="2"/>
        <v>0</v>
      </c>
      <c r="I114" s="268"/>
      <c r="J114" s="211"/>
    </row>
    <row r="115" spans="1:10" s="125" customFormat="1">
      <c r="A115" s="269"/>
      <c r="C115" s="424"/>
      <c r="D115" s="95"/>
      <c r="E115" s="96"/>
      <c r="F115" s="235"/>
      <c r="G115" s="227"/>
      <c r="H115" s="97"/>
      <c r="J115" s="211"/>
    </row>
    <row r="116" spans="1:10" ht="81">
      <c r="A116" s="100" t="str">
        <f>A3</f>
        <v>2.</v>
      </c>
      <c r="B116" s="90">
        <f>B111+1</f>
        <v>22</v>
      </c>
      <c r="C116" s="429" t="s">
        <v>143</v>
      </c>
      <c r="D116" s="95"/>
      <c r="E116" s="96"/>
      <c r="G116" s="294"/>
      <c r="H116" s="97"/>
    </row>
    <row r="117" spans="1:10">
      <c r="A117" s="100"/>
      <c r="B117" s="101"/>
      <c r="C117" s="430" t="s">
        <v>63</v>
      </c>
      <c r="D117" s="102"/>
      <c r="E117" s="103"/>
      <c r="G117" s="294"/>
      <c r="H117" s="97"/>
    </row>
    <row r="118" spans="1:10">
      <c r="A118" s="100"/>
      <c r="B118" s="101"/>
      <c r="C118" s="431"/>
      <c r="D118" s="102" t="s">
        <v>13</v>
      </c>
      <c r="E118" s="103">
        <v>4</v>
      </c>
      <c r="G118" s="294"/>
      <c r="H118" s="97">
        <f t="shared" si="2"/>
        <v>0</v>
      </c>
      <c r="I118" s="268"/>
    </row>
    <row r="119" spans="1:10" s="125" customFormat="1">
      <c r="A119" s="269"/>
      <c r="C119" s="424" t="s">
        <v>127</v>
      </c>
      <c r="D119" s="95" t="s">
        <v>13</v>
      </c>
      <c r="E119" s="96">
        <v>4</v>
      </c>
      <c r="F119" s="235"/>
      <c r="G119" s="227"/>
      <c r="H119" s="97">
        <f t="shared" si="2"/>
        <v>0</v>
      </c>
      <c r="I119" s="268"/>
      <c r="J119" s="211"/>
    </row>
    <row r="120" spans="1:10" s="125" customFormat="1">
      <c r="A120" s="269"/>
      <c r="C120" s="424"/>
      <c r="D120" s="95"/>
      <c r="E120" s="96"/>
      <c r="F120" s="235"/>
      <c r="G120" s="227"/>
      <c r="H120" s="97"/>
      <c r="J120" s="211"/>
    </row>
    <row r="121" spans="1:10" ht="108">
      <c r="A121" s="104" t="str">
        <f>A3</f>
        <v>2.</v>
      </c>
      <c r="B121" s="90">
        <f>B116+1</f>
        <v>23</v>
      </c>
      <c r="C121" s="426" t="s">
        <v>144</v>
      </c>
      <c r="D121" s="105"/>
      <c r="E121" s="106"/>
      <c r="G121" s="294"/>
      <c r="H121" s="97"/>
    </row>
    <row r="122" spans="1:10">
      <c r="A122" s="89"/>
      <c r="B122" s="90"/>
      <c r="C122" s="427" t="s">
        <v>63</v>
      </c>
      <c r="D122" s="95"/>
      <c r="E122" s="107"/>
      <c r="G122" s="294"/>
      <c r="H122" s="97"/>
    </row>
    <row r="123" spans="1:10">
      <c r="A123" s="100"/>
      <c r="B123" s="108"/>
      <c r="C123" s="432"/>
      <c r="D123" s="95" t="s">
        <v>13</v>
      </c>
      <c r="E123" s="96">
        <v>4</v>
      </c>
      <c r="G123" s="294"/>
      <c r="H123" s="97">
        <f t="shared" si="2"/>
        <v>0</v>
      </c>
      <c r="I123" s="268"/>
    </row>
    <row r="124" spans="1:10" s="125" customFormat="1">
      <c r="A124" s="269"/>
      <c r="C124" s="424" t="s">
        <v>127</v>
      </c>
      <c r="D124" s="95" t="s">
        <v>13</v>
      </c>
      <c r="E124" s="96">
        <v>4</v>
      </c>
      <c r="F124" s="235"/>
      <c r="G124" s="227"/>
      <c r="H124" s="97">
        <f t="shared" si="2"/>
        <v>0</v>
      </c>
      <c r="I124" s="268"/>
      <c r="J124" s="211"/>
    </row>
    <row r="125" spans="1:10">
      <c r="A125" s="100"/>
      <c r="B125" s="108"/>
      <c r="C125" s="426" t="s">
        <v>65</v>
      </c>
      <c r="D125" s="105"/>
      <c r="E125" s="106"/>
      <c r="G125" s="294"/>
      <c r="H125" s="97"/>
    </row>
    <row r="126" spans="1:10" ht="162">
      <c r="A126" s="89" t="str">
        <f>A3</f>
        <v>2.</v>
      </c>
      <c r="B126" s="90">
        <f>B121+1</f>
        <v>24</v>
      </c>
      <c r="C126" s="426" t="s">
        <v>77</v>
      </c>
      <c r="D126" s="105"/>
      <c r="E126" s="106"/>
      <c r="G126" s="294"/>
      <c r="H126" s="97"/>
    </row>
    <row r="127" spans="1:10">
      <c r="A127" s="89"/>
      <c r="B127" s="90"/>
      <c r="C127" s="427" t="s">
        <v>63</v>
      </c>
      <c r="D127" s="91"/>
      <c r="E127" s="92"/>
      <c r="G127" s="294"/>
      <c r="H127" s="97"/>
    </row>
    <row r="128" spans="1:10">
      <c r="A128" s="89"/>
      <c r="B128" s="90"/>
      <c r="C128" s="427"/>
      <c r="D128" s="95" t="s">
        <v>13</v>
      </c>
      <c r="E128" s="96">
        <v>4</v>
      </c>
      <c r="G128" s="294"/>
      <c r="H128" s="97">
        <f t="shared" si="2"/>
        <v>0</v>
      </c>
      <c r="I128" s="268"/>
    </row>
    <row r="129" spans="1:10" s="125" customFormat="1">
      <c r="A129" s="269"/>
      <c r="C129" s="424" t="s">
        <v>127</v>
      </c>
      <c r="D129" s="95" t="s">
        <v>13</v>
      </c>
      <c r="E129" s="96">
        <v>4</v>
      </c>
      <c r="F129" s="235"/>
      <c r="G129" s="227"/>
      <c r="H129" s="97">
        <f t="shared" si="2"/>
        <v>0</v>
      </c>
      <c r="I129" s="268"/>
      <c r="J129" s="211"/>
    </row>
    <row r="130" spans="1:10">
      <c r="A130" s="89"/>
      <c r="B130" s="98"/>
      <c r="C130" s="429"/>
      <c r="D130" s="95"/>
      <c r="E130" s="96"/>
      <c r="G130" s="294"/>
      <c r="H130" s="97"/>
    </row>
    <row r="131" spans="1:10" ht="162">
      <c r="A131" s="89" t="str">
        <f>A3</f>
        <v>2.</v>
      </c>
      <c r="B131" s="90">
        <f>B126+1</f>
        <v>25</v>
      </c>
      <c r="C131" s="426" t="s">
        <v>268</v>
      </c>
      <c r="D131" s="91"/>
      <c r="E131" s="92"/>
      <c r="G131" s="294"/>
      <c r="H131" s="97"/>
    </row>
    <row r="132" spans="1:10">
      <c r="A132" s="89"/>
      <c r="B132" s="90"/>
      <c r="C132" s="427" t="s">
        <v>63</v>
      </c>
      <c r="D132" s="91"/>
      <c r="E132" s="92"/>
      <c r="G132" s="294"/>
      <c r="H132" s="97"/>
    </row>
    <row r="133" spans="1:10">
      <c r="A133" s="100"/>
      <c r="B133" s="101"/>
      <c r="C133" s="429"/>
      <c r="D133" s="95" t="s">
        <v>13</v>
      </c>
      <c r="E133" s="96">
        <v>4</v>
      </c>
      <c r="G133" s="294"/>
      <c r="H133" s="97">
        <f t="shared" si="2"/>
        <v>0</v>
      </c>
      <c r="I133" s="268"/>
    </row>
    <row r="134" spans="1:10" s="125" customFormat="1">
      <c r="A134" s="269"/>
      <c r="C134" s="424" t="s">
        <v>127</v>
      </c>
      <c r="D134" s="95" t="s">
        <v>13</v>
      </c>
      <c r="E134" s="96">
        <v>4</v>
      </c>
      <c r="F134" s="235"/>
      <c r="G134" s="227"/>
      <c r="H134" s="97">
        <f t="shared" si="2"/>
        <v>0</v>
      </c>
      <c r="I134" s="268"/>
      <c r="J134" s="211"/>
    </row>
    <row r="135" spans="1:10">
      <c r="A135" s="89"/>
      <c r="B135" s="90"/>
      <c r="C135" s="427"/>
      <c r="D135" s="102"/>
      <c r="E135" s="103"/>
      <c r="G135" s="294"/>
      <c r="H135" s="97"/>
    </row>
    <row r="136" spans="1:10" s="270" customFormat="1">
      <c r="A136" s="78"/>
      <c r="B136" s="79"/>
      <c r="C136" s="164" t="s">
        <v>66</v>
      </c>
      <c r="D136" s="102"/>
      <c r="E136" s="103"/>
      <c r="F136" s="235"/>
      <c r="G136" s="296"/>
      <c r="H136" s="97"/>
    </row>
    <row r="137" spans="1:10">
      <c r="A137" s="89"/>
      <c r="B137" s="90"/>
      <c r="C137" s="426"/>
      <c r="D137" s="95"/>
      <c r="E137" s="96"/>
      <c r="G137" s="294"/>
      <c r="H137" s="97"/>
    </row>
    <row r="138" spans="1:10" ht="40.5">
      <c r="A138" s="89" t="str">
        <f>A3</f>
        <v>2.</v>
      </c>
      <c r="B138" s="90">
        <f>B131+1</f>
        <v>26</v>
      </c>
      <c r="C138" s="426" t="s">
        <v>258</v>
      </c>
      <c r="D138" s="95"/>
      <c r="E138" s="96"/>
      <c r="G138" s="294"/>
      <c r="H138" s="97"/>
    </row>
    <row r="139" spans="1:10">
      <c r="A139" s="89"/>
      <c r="B139" s="90"/>
      <c r="C139" s="427" t="s">
        <v>63</v>
      </c>
      <c r="D139" s="95"/>
      <c r="E139" s="96"/>
      <c r="G139" s="294"/>
      <c r="H139" s="97"/>
    </row>
    <row r="140" spans="1:10">
      <c r="A140" s="89"/>
      <c r="B140" s="90"/>
      <c r="C140" s="427"/>
      <c r="D140" s="95" t="s">
        <v>13</v>
      </c>
      <c r="E140" s="96">
        <v>4</v>
      </c>
      <c r="G140" s="294"/>
      <c r="H140" s="97">
        <f t="shared" si="2"/>
        <v>0</v>
      </c>
      <c r="I140" s="268"/>
    </row>
    <row r="141" spans="1:10" s="125" customFormat="1">
      <c r="A141" s="269"/>
      <c r="C141" s="424" t="s">
        <v>127</v>
      </c>
      <c r="D141" s="95" t="s">
        <v>13</v>
      </c>
      <c r="E141" s="96">
        <v>4</v>
      </c>
      <c r="F141" s="235"/>
      <c r="G141" s="227"/>
      <c r="H141" s="97">
        <f t="shared" ref="H141:H191" si="3">E141*G141</f>
        <v>0</v>
      </c>
      <c r="I141" s="268"/>
      <c r="J141" s="211"/>
    </row>
    <row r="142" spans="1:10" s="125" customFormat="1">
      <c r="A142" s="269"/>
      <c r="C142" s="424"/>
      <c r="D142" s="95"/>
      <c r="E142" s="96"/>
      <c r="F142" s="235"/>
      <c r="G142" s="227"/>
      <c r="H142" s="97"/>
      <c r="I142" s="268"/>
      <c r="J142" s="211"/>
    </row>
    <row r="143" spans="1:10" s="125" customFormat="1" ht="40.5">
      <c r="A143" s="89" t="str">
        <f>A3</f>
        <v>2.</v>
      </c>
      <c r="B143" s="90">
        <f>B138+1</f>
        <v>27</v>
      </c>
      <c r="C143" s="424" t="s">
        <v>181</v>
      </c>
      <c r="D143" s="95"/>
      <c r="E143" s="96"/>
      <c r="F143" s="235"/>
      <c r="G143" s="227"/>
      <c r="H143" s="97"/>
      <c r="I143" s="268"/>
      <c r="J143" s="211"/>
    </row>
    <row r="144" spans="1:10" s="125" customFormat="1">
      <c r="A144" s="269"/>
      <c r="C144" s="424" t="s">
        <v>63</v>
      </c>
      <c r="D144" s="95"/>
      <c r="E144" s="96"/>
      <c r="F144" s="235"/>
      <c r="G144" s="227"/>
      <c r="H144" s="97"/>
      <c r="I144" s="268"/>
      <c r="J144" s="211"/>
    </row>
    <row r="145" spans="1:10" s="125" customFormat="1">
      <c r="A145" s="269"/>
      <c r="C145" s="424"/>
      <c r="D145" s="95" t="s">
        <v>13</v>
      </c>
      <c r="E145" s="96">
        <v>4</v>
      </c>
      <c r="F145" s="235"/>
      <c r="G145" s="294"/>
      <c r="H145" s="97">
        <f t="shared" ref="H145" si="4">E145*G145</f>
        <v>0</v>
      </c>
      <c r="I145" s="268"/>
      <c r="J145" s="211"/>
    </row>
    <row r="146" spans="1:10" s="125" customFormat="1">
      <c r="A146" s="269"/>
      <c r="C146" s="424" t="s">
        <v>127</v>
      </c>
      <c r="D146" s="95" t="s">
        <v>13</v>
      </c>
      <c r="E146" s="96">
        <v>4</v>
      </c>
      <c r="F146" s="235"/>
      <c r="G146" s="93"/>
      <c r="H146" s="97">
        <f t="shared" si="3"/>
        <v>0</v>
      </c>
      <c r="I146" s="268"/>
      <c r="J146" s="211"/>
    </row>
    <row r="147" spans="1:10" s="125" customFormat="1">
      <c r="A147" s="269"/>
      <c r="C147" s="424"/>
      <c r="D147" s="95"/>
      <c r="E147" s="96"/>
      <c r="F147" s="235"/>
      <c r="G147" s="227"/>
      <c r="H147" s="97"/>
      <c r="J147" s="211"/>
    </row>
    <row r="148" spans="1:10" ht="40.5">
      <c r="A148" s="89" t="str">
        <f>A3</f>
        <v>2.</v>
      </c>
      <c r="B148" s="90">
        <f>B143+1</f>
        <v>28</v>
      </c>
      <c r="C148" s="426" t="s">
        <v>259</v>
      </c>
      <c r="D148" s="91"/>
      <c r="E148" s="92"/>
      <c r="G148" s="294"/>
      <c r="H148" s="97"/>
    </row>
    <row r="149" spans="1:10">
      <c r="A149" s="89"/>
      <c r="B149" s="90"/>
      <c r="C149" s="427" t="s">
        <v>63</v>
      </c>
      <c r="D149" s="95"/>
      <c r="E149" s="96"/>
      <c r="G149" s="294"/>
      <c r="H149" s="97"/>
    </row>
    <row r="150" spans="1:10">
      <c r="A150" s="89"/>
      <c r="B150" s="90"/>
      <c r="C150" s="427"/>
      <c r="D150" s="95" t="s">
        <v>13</v>
      </c>
      <c r="E150" s="96">
        <v>4</v>
      </c>
      <c r="G150" s="294"/>
      <c r="H150" s="97">
        <f t="shared" si="3"/>
        <v>0</v>
      </c>
      <c r="I150" s="268"/>
    </row>
    <row r="151" spans="1:10" s="125" customFormat="1">
      <c r="A151" s="269"/>
      <c r="C151" s="424" t="s">
        <v>127</v>
      </c>
      <c r="D151" s="95" t="s">
        <v>13</v>
      </c>
      <c r="E151" s="96">
        <v>4</v>
      </c>
      <c r="F151" s="235"/>
      <c r="G151" s="227"/>
      <c r="H151" s="97">
        <f t="shared" si="3"/>
        <v>0</v>
      </c>
      <c r="I151" s="268"/>
      <c r="J151" s="211"/>
    </row>
    <row r="152" spans="1:10" s="125" customFormat="1">
      <c r="A152" s="269"/>
      <c r="C152" s="424"/>
      <c r="D152" s="95"/>
      <c r="E152" s="96"/>
      <c r="F152" s="235"/>
      <c r="G152" s="227"/>
      <c r="H152" s="97"/>
      <c r="J152" s="211"/>
    </row>
    <row r="153" spans="1:10" ht="40.5">
      <c r="A153" s="89" t="str">
        <f>A3</f>
        <v>2.</v>
      </c>
      <c r="B153" s="90">
        <f>B148+1</f>
        <v>29</v>
      </c>
      <c r="C153" s="426" t="s">
        <v>260</v>
      </c>
      <c r="D153" s="91"/>
      <c r="E153" s="92"/>
      <c r="G153" s="294"/>
      <c r="H153" s="97"/>
    </row>
    <row r="154" spans="1:10">
      <c r="A154" s="89"/>
      <c r="B154" s="90"/>
      <c r="C154" s="427" t="s">
        <v>63</v>
      </c>
      <c r="D154" s="95"/>
      <c r="E154" s="96"/>
      <c r="G154" s="294"/>
      <c r="H154" s="97"/>
    </row>
    <row r="155" spans="1:10">
      <c r="A155" s="89"/>
      <c r="B155" s="90"/>
      <c r="C155" s="427"/>
      <c r="D155" s="95" t="s">
        <v>13</v>
      </c>
      <c r="E155" s="96">
        <v>4</v>
      </c>
      <c r="G155" s="294"/>
      <c r="H155" s="97">
        <f t="shared" si="3"/>
        <v>0</v>
      </c>
      <c r="I155" s="268"/>
    </row>
    <row r="156" spans="1:10" s="125" customFormat="1">
      <c r="A156" s="269"/>
      <c r="C156" s="424" t="s">
        <v>127</v>
      </c>
      <c r="D156" s="95" t="s">
        <v>13</v>
      </c>
      <c r="E156" s="96">
        <v>4</v>
      </c>
      <c r="F156" s="235"/>
      <c r="G156" s="227"/>
      <c r="H156" s="97">
        <f t="shared" si="3"/>
        <v>0</v>
      </c>
      <c r="I156" s="268"/>
      <c r="J156" s="211"/>
    </row>
    <row r="157" spans="1:10" s="125" customFormat="1">
      <c r="A157" s="269"/>
      <c r="C157" s="424"/>
      <c r="D157" s="95"/>
      <c r="E157" s="96"/>
      <c r="F157" s="235"/>
      <c r="G157" s="227"/>
      <c r="H157" s="97"/>
      <c r="J157" s="211"/>
    </row>
    <row r="158" spans="1:10" ht="40.5">
      <c r="A158" s="89" t="str">
        <f>A3</f>
        <v>2.</v>
      </c>
      <c r="B158" s="90">
        <f>B153+1</f>
        <v>30</v>
      </c>
      <c r="C158" s="426" t="s">
        <v>261</v>
      </c>
      <c r="D158" s="95"/>
      <c r="E158" s="96"/>
      <c r="G158" s="294"/>
      <c r="H158" s="97"/>
    </row>
    <row r="159" spans="1:10">
      <c r="A159" s="89"/>
      <c r="B159" s="90"/>
      <c r="C159" s="427" t="s">
        <v>63</v>
      </c>
      <c r="D159" s="95"/>
      <c r="E159" s="96"/>
      <c r="G159" s="294"/>
      <c r="H159" s="97"/>
    </row>
    <row r="160" spans="1:10">
      <c r="A160" s="89"/>
      <c r="B160" s="90"/>
      <c r="C160" s="427"/>
      <c r="D160" s="95" t="s">
        <v>13</v>
      </c>
      <c r="E160" s="96">
        <v>4</v>
      </c>
      <c r="G160" s="294"/>
      <c r="H160" s="97">
        <f t="shared" si="3"/>
        <v>0</v>
      </c>
      <c r="I160" s="268"/>
    </row>
    <row r="161" spans="1:10" s="125" customFormat="1">
      <c r="A161" s="269"/>
      <c r="C161" s="424" t="s">
        <v>127</v>
      </c>
      <c r="D161" s="95" t="s">
        <v>13</v>
      </c>
      <c r="E161" s="96">
        <v>4</v>
      </c>
      <c r="F161" s="235"/>
      <c r="G161" s="227"/>
      <c r="H161" s="97">
        <f t="shared" si="3"/>
        <v>0</v>
      </c>
      <c r="I161" s="268"/>
      <c r="J161" s="211"/>
    </row>
    <row r="162" spans="1:10" s="125" customFormat="1">
      <c r="A162" s="269"/>
      <c r="C162" s="424"/>
      <c r="D162" s="95"/>
      <c r="E162" s="96"/>
      <c r="F162" s="235"/>
      <c r="G162" s="227"/>
      <c r="H162" s="97"/>
      <c r="J162" s="211"/>
    </row>
    <row r="163" spans="1:10" ht="40.5">
      <c r="A163" s="89" t="str">
        <f>A3</f>
        <v>2.</v>
      </c>
      <c r="B163" s="90">
        <f>B158+1</f>
        <v>31</v>
      </c>
      <c r="C163" s="426" t="s">
        <v>262</v>
      </c>
      <c r="D163" s="95"/>
      <c r="E163" s="96"/>
      <c r="G163" s="294"/>
      <c r="H163" s="97"/>
    </row>
    <row r="164" spans="1:10">
      <c r="A164" s="89"/>
      <c r="B164" s="90"/>
      <c r="C164" s="427" t="s">
        <v>63</v>
      </c>
      <c r="D164" s="95"/>
      <c r="E164" s="96"/>
      <c r="G164" s="450"/>
      <c r="H164" s="97"/>
    </row>
    <row r="165" spans="1:10">
      <c r="A165" s="89"/>
      <c r="B165" s="90"/>
      <c r="C165" s="426"/>
      <c r="D165" s="95" t="s">
        <v>13</v>
      </c>
      <c r="E165" s="96">
        <v>4</v>
      </c>
      <c r="G165" s="294"/>
      <c r="H165" s="97">
        <f t="shared" si="3"/>
        <v>0</v>
      </c>
      <c r="I165" s="268"/>
    </row>
    <row r="166" spans="1:10" s="125" customFormat="1">
      <c r="A166" s="269"/>
      <c r="C166" s="424" t="s">
        <v>127</v>
      </c>
      <c r="D166" s="95" t="s">
        <v>13</v>
      </c>
      <c r="E166" s="96">
        <v>4</v>
      </c>
      <c r="F166" s="235"/>
      <c r="G166" s="227"/>
      <c r="H166" s="97">
        <f t="shared" si="3"/>
        <v>0</v>
      </c>
      <c r="I166" s="268"/>
      <c r="J166" s="211"/>
    </row>
    <row r="167" spans="1:10" s="125" customFormat="1">
      <c r="A167" s="269"/>
      <c r="C167" s="424"/>
      <c r="D167" s="95"/>
      <c r="E167" s="96"/>
      <c r="F167" s="235"/>
      <c r="G167" s="227"/>
      <c r="H167" s="97"/>
      <c r="J167" s="211"/>
    </row>
    <row r="168" spans="1:10" ht="54">
      <c r="A168" s="89" t="str">
        <f>A3</f>
        <v>2.</v>
      </c>
      <c r="B168" s="90">
        <f>B163+1</f>
        <v>32</v>
      </c>
      <c r="C168" s="426" t="s">
        <v>263</v>
      </c>
      <c r="D168" s="95"/>
      <c r="E168" s="96"/>
      <c r="G168" s="294"/>
      <c r="H168" s="97"/>
    </row>
    <row r="169" spans="1:10">
      <c r="A169" s="89"/>
      <c r="B169" s="90"/>
      <c r="C169" s="427" t="s">
        <v>63</v>
      </c>
      <c r="D169" s="95"/>
      <c r="E169" s="96"/>
      <c r="G169" s="294"/>
      <c r="H169" s="97"/>
    </row>
    <row r="170" spans="1:10">
      <c r="A170" s="89"/>
      <c r="B170" s="98"/>
      <c r="C170" s="428"/>
      <c r="D170" s="95" t="s">
        <v>13</v>
      </c>
      <c r="E170" s="96">
        <v>4</v>
      </c>
      <c r="G170" s="294"/>
      <c r="H170" s="97">
        <f t="shared" si="3"/>
        <v>0</v>
      </c>
      <c r="I170" s="268"/>
    </row>
    <row r="171" spans="1:10" s="125" customFormat="1">
      <c r="A171" s="269"/>
      <c r="C171" s="424" t="s">
        <v>127</v>
      </c>
      <c r="D171" s="95" t="s">
        <v>13</v>
      </c>
      <c r="E171" s="96">
        <v>4</v>
      </c>
      <c r="F171" s="235"/>
      <c r="G171" s="227"/>
      <c r="H171" s="97">
        <f t="shared" si="3"/>
        <v>0</v>
      </c>
      <c r="I171" s="268"/>
      <c r="J171" s="211"/>
    </row>
    <row r="172" spans="1:10" s="125" customFormat="1">
      <c r="A172" s="269"/>
      <c r="C172" s="424"/>
      <c r="D172" s="95"/>
      <c r="E172" s="96"/>
      <c r="F172" s="235"/>
      <c r="G172" s="227"/>
      <c r="H172" s="97"/>
      <c r="J172" s="211"/>
    </row>
    <row r="173" spans="1:10" ht="54">
      <c r="A173" s="89" t="str">
        <f>A3</f>
        <v>2.</v>
      </c>
      <c r="B173" s="90">
        <f>B168+1</f>
        <v>33</v>
      </c>
      <c r="C173" s="426" t="s">
        <v>78</v>
      </c>
      <c r="D173" s="95"/>
      <c r="E173" s="96"/>
      <c r="G173" s="294"/>
      <c r="H173" s="97"/>
    </row>
    <row r="174" spans="1:10">
      <c r="A174" s="89"/>
      <c r="B174" s="90"/>
      <c r="C174" s="427" t="s">
        <v>63</v>
      </c>
      <c r="D174" s="95"/>
      <c r="E174" s="96"/>
      <c r="G174" s="294"/>
      <c r="H174" s="97"/>
    </row>
    <row r="175" spans="1:10">
      <c r="A175" s="89"/>
      <c r="B175" s="98"/>
      <c r="C175" s="428"/>
      <c r="D175" s="95" t="s">
        <v>13</v>
      </c>
      <c r="E175" s="96">
        <v>4</v>
      </c>
      <c r="G175" s="294"/>
      <c r="H175" s="97">
        <f t="shared" si="3"/>
        <v>0</v>
      </c>
      <c r="I175" s="268"/>
    </row>
    <row r="176" spans="1:10" s="125" customFormat="1">
      <c r="A176" s="269"/>
      <c r="C176" s="424" t="s">
        <v>127</v>
      </c>
      <c r="D176" s="95" t="s">
        <v>13</v>
      </c>
      <c r="E176" s="96">
        <v>4</v>
      </c>
      <c r="F176" s="235"/>
      <c r="G176" s="227"/>
      <c r="H176" s="97">
        <f t="shared" si="3"/>
        <v>0</v>
      </c>
      <c r="I176" s="268"/>
      <c r="J176" s="211"/>
    </row>
    <row r="177" spans="1:10" s="125" customFormat="1">
      <c r="A177" s="269"/>
      <c r="C177" s="424"/>
      <c r="D177" s="95"/>
      <c r="E177" s="96"/>
      <c r="F177" s="235"/>
      <c r="G177" s="227"/>
      <c r="H177" s="97"/>
      <c r="J177" s="211"/>
    </row>
    <row r="178" spans="1:10" ht="40.5">
      <c r="A178" s="100" t="str">
        <f>A3</f>
        <v>2.</v>
      </c>
      <c r="B178" s="90">
        <f>B173+1</f>
        <v>34</v>
      </c>
      <c r="C178" s="426" t="s">
        <v>264</v>
      </c>
      <c r="D178" s="102"/>
      <c r="E178" s="103"/>
      <c r="G178" s="294"/>
      <c r="H178" s="97"/>
    </row>
    <row r="179" spans="1:10">
      <c r="A179" s="100"/>
      <c r="B179" s="101"/>
      <c r="C179" s="427" t="s">
        <v>63</v>
      </c>
      <c r="D179" s="102"/>
      <c r="E179" s="103"/>
      <c r="G179" s="294"/>
      <c r="H179" s="97"/>
    </row>
    <row r="180" spans="1:10">
      <c r="A180" s="100"/>
      <c r="B180" s="101"/>
      <c r="C180" s="430"/>
      <c r="D180" s="95" t="s">
        <v>13</v>
      </c>
      <c r="E180" s="96">
        <v>4</v>
      </c>
      <c r="G180" s="294"/>
      <c r="H180" s="97">
        <f t="shared" si="3"/>
        <v>0</v>
      </c>
      <c r="I180" s="268"/>
    </row>
    <row r="181" spans="1:10" s="125" customFormat="1">
      <c r="A181" s="269"/>
      <c r="C181" s="424" t="s">
        <v>127</v>
      </c>
      <c r="D181" s="95" t="s">
        <v>13</v>
      </c>
      <c r="E181" s="96">
        <v>4</v>
      </c>
      <c r="F181" s="235"/>
      <c r="G181" s="227"/>
      <c r="H181" s="97">
        <f t="shared" si="3"/>
        <v>0</v>
      </c>
      <c r="I181" s="268"/>
      <c r="J181" s="211"/>
    </row>
    <row r="182" spans="1:10" s="125" customFormat="1">
      <c r="A182" s="269"/>
      <c r="C182" s="424"/>
      <c r="D182" s="95"/>
      <c r="E182" s="96"/>
      <c r="F182" s="235"/>
      <c r="G182" s="227"/>
      <c r="H182" s="97"/>
      <c r="J182" s="211"/>
    </row>
    <row r="183" spans="1:10" ht="40.5">
      <c r="A183" s="100" t="str">
        <f>A3</f>
        <v>2.</v>
      </c>
      <c r="B183" s="90">
        <f>B178+1</f>
        <v>35</v>
      </c>
      <c r="C183" s="426" t="s">
        <v>266</v>
      </c>
      <c r="D183" s="102"/>
      <c r="E183" s="103"/>
      <c r="G183" s="294"/>
      <c r="H183" s="97"/>
    </row>
    <row r="184" spans="1:10">
      <c r="A184" s="100"/>
      <c r="B184" s="101"/>
      <c r="C184" s="427" t="s">
        <v>63</v>
      </c>
      <c r="D184" s="95"/>
      <c r="E184" s="96"/>
      <c r="G184" s="294"/>
      <c r="H184" s="97"/>
    </row>
    <row r="185" spans="1:10">
      <c r="A185" s="100"/>
      <c r="B185" s="101"/>
      <c r="C185" s="430"/>
      <c r="D185" s="95" t="s">
        <v>13</v>
      </c>
      <c r="E185" s="96">
        <v>4</v>
      </c>
      <c r="G185" s="294"/>
      <c r="H185" s="97">
        <f t="shared" si="3"/>
        <v>0</v>
      </c>
      <c r="I185" s="268"/>
    </row>
    <row r="186" spans="1:10" s="125" customFormat="1">
      <c r="A186" s="269"/>
      <c r="C186" s="424" t="s">
        <v>127</v>
      </c>
      <c r="D186" s="95" t="s">
        <v>13</v>
      </c>
      <c r="E186" s="96">
        <v>4</v>
      </c>
      <c r="F186" s="235"/>
      <c r="G186" s="227"/>
      <c r="H186" s="97">
        <f t="shared" si="3"/>
        <v>0</v>
      </c>
      <c r="I186" s="268"/>
      <c r="J186" s="211"/>
    </row>
    <row r="187" spans="1:10" s="125" customFormat="1">
      <c r="A187" s="269"/>
      <c r="C187" s="424"/>
      <c r="D187" s="95"/>
      <c r="E187" s="96"/>
      <c r="F187" s="235"/>
      <c r="G187" s="227"/>
      <c r="H187" s="97"/>
      <c r="J187" s="211"/>
    </row>
    <row r="188" spans="1:10" ht="40.5">
      <c r="A188" s="100" t="str">
        <f>A3</f>
        <v>2.</v>
      </c>
      <c r="B188" s="90">
        <f>B183+1</f>
        <v>36</v>
      </c>
      <c r="C188" s="426" t="s">
        <v>267</v>
      </c>
      <c r="D188" s="102"/>
      <c r="E188" s="103"/>
      <c r="G188" s="294"/>
      <c r="H188" s="97"/>
    </row>
    <row r="189" spans="1:10">
      <c r="A189" s="100"/>
      <c r="B189" s="101"/>
      <c r="C189" s="427" t="s">
        <v>63</v>
      </c>
      <c r="D189" s="95"/>
      <c r="E189" s="96"/>
      <c r="G189" s="294"/>
      <c r="H189" s="97"/>
    </row>
    <row r="190" spans="1:10">
      <c r="A190" s="100"/>
      <c r="B190" s="101"/>
      <c r="C190" s="430"/>
      <c r="D190" s="95" t="s">
        <v>13</v>
      </c>
      <c r="E190" s="96">
        <v>4</v>
      </c>
      <c r="G190" s="294"/>
      <c r="H190" s="97">
        <f t="shared" si="3"/>
        <v>0</v>
      </c>
      <c r="I190" s="268"/>
    </row>
    <row r="191" spans="1:10" s="125" customFormat="1">
      <c r="A191" s="269"/>
      <c r="C191" s="424" t="s">
        <v>127</v>
      </c>
      <c r="D191" s="95" t="s">
        <v>13</v>
      </c>
      <c r="E191" s="96">
        <v>4</v>
      </c>
      <c r="F191" s="235"/>
      <c r="G191" s="227"/>
      <c r="H191" s="97">
        <f t="shared" si="3"/>
        <v>0</v>
      </c>
      <c r="I191" s="268"/>
      <c r="J191" s="211"/>
    </row>
    <row r="192" spans="1:10">
      <c r="A192" s="100"/>
      <c r="B192" s="101"/>
      <c r="C192" s="430"/>
      <c r="D192" s="102"/>
      <c r="E192" s="103"/>
      <c r="G192" s="294"/>
      <c r="H192" s="93"/>
    </row>
    <row r="193" spans="1:10" s="263" customFormat="1">
      <c r="A193" s="84"/>
      <c r="B193" s="83"/>
      <c r="C193" s="262" t="s">
        <v>67</v>
      </c>
      <c r="D193" s="84"/>
      <c r="E193" s="85"/>
      <c r="F193" s="457"/>
      <c r="G193" s="293"/>
      <c r="H193" s="86"/>
    </row>
    <row r="194" spans="1:10" s="260" customFormat="1">
      <c r="A194" s="78"/>
      <c r="B194" s="79"/>
      <c r="C194" s="164"/>
      <c r="D194" s="78"/>
      <c r="E194" s="87"/>
      <c r="F194" s="235"/>
      <c r="G194" s="296"/>
      <c r="H194" s="88"/>
    </row>
    <row r="195" spans="1:10" s="260" customFormat="1">
      <c r="A195" s="78"/>
      <c r="B195" s="79"/>
      <c r="C195" s="164"/>
      <c r="D195" s="78"/>
      <c r="E195" s="87"/>
      <c r="F195" s="235"/>
      <c r="G195" s="296"/>
      <c r="H195" s="88"/>
    </row>
    <row r="196" spans="1:10" s="260" customFormat="1">
      <c r="A196" s="78"/>
      <c r="B196" s="79"/>
      <c r="C196" s="164"/>
      <c r="D196" s="78"/>
      <c r="E196" s="87"/>
      <c r="F196" s="235"/>
      <c r="G196" s="296"/>
      <c r="H196" s="109"/>
    </row>
    <row r="197" spans="1:10" s="125" customFormat="1" ht="81">
      <c r="A197" s="100" t="str">
        <f>A3</f>
        <v>2.</v>
      </c>
      <c r="B197" s="90">
        <f>B188+1</f>
        <v>37</v>
      </c>
      <c r="C197" s="305" t="s">
        <v>79</v>
      </c>
      <c r="D197" s="111"/>
      <c r="E197" s="112"/>
      <c r="F197" s="235"/>
      <c r="G197" s="227"/>
      <c r="H197" s="113"/>
    </row>
    <row r="198" spans="1:10" s="125" customFormat="1">
      <c r="A198" s="114"/>
      <c r="B198" s="115"/>
      <c r="C198" s="424" t="s">
        <v>63</v>
      </c>
      <c r="D198" s="126"/>
      <c r="E198" s="127"/>
      <c r="F198" s="235"/>
      <c r="G198" s="227"/>
      <c r="H198" s="128"/>
    </row>
    <row r="199" spans="1:10" s="125" customFormat="1">
      <c r="A199" s="114"/>
      <c r="B199" s="115"/>
      <c r="C199" s="424"/>
      <c r="D199" s="116" t="s">
        <v>13</v>
      </c>
      <c r="E199" s="117">
        <v>13</v>
      </c>
      <c r="F199" s="235"/>
      <c r="G199" s="294"/>
      <c r="H199" s="97">
        <f>E199*G199</f>
        <v>0</v>
      </c>
      <c r="I199" s="268"/>
    </row>
    <row r="200" spans="1:10" s="125" customFormat="1">
      <c r="A200" s="269"/>
      <c r="C200" s="424" t="s">
        <v>127</v>
      </c>
      <c r="D200" s="95" t="s">
        <v>13</v>
      </c>
      <c r="E200" s="96">
        <v>13</v>
      </c>
      <c r="F200" s="235"/>
      <c r="G200" s="227"/>
      <c r="H200" s="97">
        <f t="shared" ref="H200" si="5">E200*G200</f>
        <v>0</v>
      </c>
      <c r="I200" s="268"/>
      <c r="J200" s="211"/>
    </row>
    <row r="201" spans="1:10" s="125" customFormat="1">
      <c r="A201" s="269"/>
      <c r="C201" s="424"/>
      <c r="D201" s="95"/>
      <c r="E201" s="96"/>
      <c r="F201" s="235"/>
      <c r="G201" s="227"/>
      <c r="H201" s="97"/>
      <c r="J201" s="211"/>
    </row>
    <row r="202" spans="1:10" s="125" customFormat="1" ht="94.5">
      <c r="A202" s="100" t="str">
        <f>A3</f>
        <v>2.</v>
      </c>
      <c r="B202" s="90">
        <f>B197+1</f>
        <v>38</v>
      </c>
      <c r="C202" s="305" t="s">
        <v>80</v>
      </c>
      <c r="D202" s="116"/>
      <c r="E202" s="117"/>
      <c r="F202" s="235"/>
      <c r="G202" s="227"/>
      <c r="H202" s="97"/>
    </row>
    <row r="203" spans="1:10" s="125" customFormat="1">
      <c r="A203" s="114"/>
      <c r="B203" s="115"/>
      <c r="C203" s="424" t="s">
        <v>63</v>
      </c>
      <c r="D203" s="126"/>
      <c r="E203" s="127"/>
      <c r="F203" s="235"/>
      <c r="G203" s="227"/>
      <c r="H203" s="128"/>
    </row>
    <row r="204" spans="1:10" s="125" customFormat="1">
      <c r="A204" s="114"/>
      <c r="B204" s="115"/>
      <c r="C204" s="433"/>
      <c r="D204" s="116" t="s">
        <v>13</v>
      </c>
      <c r="E204" s="117">
        <v>13</v>
      </c>
      <c r="F204" s="235"/>
      <c r="G204" s="294"/>
      <c r="H204" s="97">
        <f>E204*G204</f>
        <v>0</v>
      </c>
      <c r="I204" s="268"/>
    </row>
    <row r="205" spans="1:10" s="125" customFormat="1">
      <c r="A205" s="269"/>
      <c r="C205" s="424" t="s">
        <v>127</v>
      </c>
      <c r="D205" s="95" t="s">
        <v>13</v>
      </c>
      <c r="E205" s="96">
        <v>13</v>
      </c>
      <c r="F205" s="235"/>
      <c r="G205" s="227"/>
      <c r="H205" s="97">
        <f t="shared" ref="H205" si="6">E205*G205</f>
        <v>0</v>
      </c>
      <c r="I205" s="268"/>
      <c r="J205" s="211"/>
    </row>
    <row r="206" spans="1:10" s="125" customFormat="1">
      <c r="A206" s="269"/>
      <c r="C206" s="424"/>
      <c r="D206" s="95"/>
      <c r="E206" s="96"/>
      <c r="F206" s="235"/>
      <c r="G206" s="227"/>
      <c r="H206" s="97"/>
      <c r="J206" s="211"/>
    </row>
    <row r="207" spans="1:10" s="125" customFormat="1" ht="67.5">
      <c r="A207" s="114" t="str">
        <f>A3</f>
        <v>2.</v>
      </c>
      <c r="B207" s="90">
        <f>B202+1</f>
        <v>39</v>
      </c>
      <c r="C207" s="305" t="s">
        <v>81</v>
      </c>
      <c r="D207" s="111"/>
      <c r="E207" s="112"/>
      <c r="F207" s="235"/>
      <c r="G207" s="227"/>
      <c r="H207" s="97"/>
    </row>
    <row r="208" spans="1:10" s="125" customFormat="1">
      <c r="A208" s="114"/>
      <c r="B208" s="115"/>
      <c r="C208" s="424" t="s">
        <v>63</v>
      </c>
      <c r="D208" s="126"/>
      <c r="E208" s="127"/>
      <c r="F208" s="235"/>
      <c r="G208" s="227"/>
      <c r="H208" s="128"/>
    </row>
    <row r="209" spans="1:14" s="125" customFormat="1">
      <c r="A209" s="114"/>
      <c r="B209" s="115"/>
      <c r="C209" s="424"/>
      <c r="D209" s="116" t="s">
        <v>13</v>
      </c>
      <c r="E209" s="117">
        <v>16</v>
      </c>
      <c r="F209" s="235"/>
      <c r="G209" s="294"/>
      <c r="H209" s="97">
        <f>E209*G209</f>
        <v>0</v>
      </c>
      <c r="I209" s="268"/>
    </row>
    <row r="210" spans="1:14" s="125" customFormat="1">
      <c r="A210" s="269"/>
      <c r="C210" s="424" t="s">
        <v>127</v>
      </c>
      <c r="D210" s="95" t="s">
        <v>13</v>
      </c>
      <c r="E210" s="96">
        <v>16</v>
      </c>
      <c r="F210" s="235"/>
      <c r="G210" s="227"/>
      <c r="H210" s="97">
        <f t="shared" ref="H210" si="7">E210*G210</f>
        <v>0</v>
      </c>
      <c r="I210" s="268"/>
      <c r="J210" s="211"/>
    </row>
    <row r="211" spans="1:14" s="125" customFormat="1">
      <c r="A211" s="269"/>
      <c r="C211" s="424"/>
      <c r="D211" s="95"/>
      <c r="E211" s="96"/>
      <c r="F211" s="235"/>
      <c r="G211" s="227"/>
      <c r="H211" s="97"/>
      <c r="J211" s="211"/>
    </row>
    <row r="212" spans="1:14" s="125" customFormat="1" ht="67.5">
      <c r="A212" s="114" t="str">
        <f>A3</f>
        <v>2.</v>
      </c>
      <c r="B212" s="90">
        <f>B207+1</f>
        <v>40</v>
      </c>
      <c r="C212" s="305" t="s">
        <v>82</v>
      </c>
      <c r="D212" s="116"/>
      <c r="E212" s="117"/>
      <c r="F212" s="235"/>
      <c r="G212" s="227"/>
      <c r="H212" s="97"/>
    </row>
    <row r="213" spans="1:14" s="125" customFormat="1">
      <c r="A213" s="114"/>
      <c r="B213" s="115"/>
      <c r="C213" s="424" t="s">
        <v>63</v>
      </c>
      <c r="D213" s="126"/>
      <c r="E213" s="127"/>
      <c r="F213" s="235"/>
      <c r="G213" s="227"/>
      <c r="H213" s="128"/>
    </row>
    <row r="214" spans="1:14" s="125" customFormat="1">
      <c r="A214" s="114"/>
      <c r="B214" s="115"/>
      <c r="C214" s="305"/>
      <c r="D214" s="116" t="s">
        <v>13</v>
      </c>
      <c r="E214" s="117">
        <v>2</v>
      </c>
      <c r="F214" s="235"/>
      <c r="G214" s="294"/>
      <c r="H214" s="97">
        <f t="shared" ref="H214:H215" si="8">E214*G214</f>
        <v>0</v>
      </c>
      <c r="I214" s="268"/>
    </row>
    <row r="215" spans="1:14" s="125" customFormat="1">
      <c r="A215" s="269"/>
      <c r="C215" s="424" t="s">
        <v>127</v>
      </c>
      <c r="D215" s="95" t="s">
        <v>13</v>
      </c>
      <c r="E215" s="96">
        <v>2</v>
      </c>
      <c r="F215" s="235"/>
      <c r="G215" s="227"/>
      <c r="H215" s="97">
        <f t="shared" si="8"/>
        <v>0</v>
      </c>
      <c r="I215" s="268"/>
      <c r="J215" s="211"/>
    </row>
    <row r="216" spans="1:14" s="125" customFormat="1">
      <c r="A216" s="269"/>
      <c r="C216" s="424"/>
      <c r="D216" s="95"/>
      <c r="E216" s="96"/>
      <c r="F216" s="235"/>
      <c r="G216" s="227"/>
      <c r="H216" s="97"/>
      <c r="J216" s="211"/>
    </row>
    <row r="217" spans="1:14" s="142" customFormat="1" ht="67.5">
      <c r="A217" s="100" t="str">
        <f>A3</f>
        <v>2.</v>
      </c>
      <c r="B217" s="90">
        <f>B212+1</f>
        <v>41</v>
      </c>
      <c r="C217" s="429" t="s">
        <v>83</v>
      </c>
      <c r="D217" s="102"/>
      <c r="E217" s="103"/>
      <c r="F217" s="235"/>
      <c r="G217" s="227"/>
      <c r="H217" s="97"/>
      <c r="J217" s="143"/>
      <c r="N217" s="143"/>
    </row>
    <row r="218" spans="1:14" s="142" customFormat="1">
      <c r="A218" s="100"/>
      <c r="B218" s="101"/>
      <c r="C218" s="430" t="s">
        <v>63</v>
      </c>
      <c r="D218" s="154"/>
      <c r="E218" s="155"/>
      <c r="F218" s="235"/>
      <c r="G218" s="227"/>
      <c r="H218" s="148"/>
      <c r="J218" s="143"/>
      <c r="N218" s="143"/>
    </row>
    <row r="219" spans="1:14" s="142" customFormat="1">
      <c r="A219" s="100"/>
      <c r="B219" s="101"/>
      <c r="C219" s="431"/>
      <c r="D219" s="102" t="s">
        <v>13</v>
      </c>
      <c r="E219" s="103">
        <v>18</v>
      </c>
      <c r="F219" s="235"/>
      <c r="G219" s="294"/>
      <c r="H219" s="97">
        <f>E219*G219</f>
        <v>0</v>
      </c>
      <c r="I219" s="268"/>
      <c r="J219" s="143"/>
      <c r="N219" s="143"/>
    </row>
    <row r="220" spans="1:14" s="125" customFormat="1">
      <c r="A220" s="269"/>
      <c r="C220" s="424" t="s">
        <v>127</v>
      </c>
      <c r="D220" s="95" t="s">
        <v>13</v>
      </c>
      <c r="E220" s="96">
        <v>18</v>
      </c>
      <c r="F220" s="235"/>
      <c r="G220" s="227"/>
      <c r="H220" s="97">
        <f t="shared" ref="H220" si="9">E220*G220</f>
        <v>0</v>
      </c>
      <c r="I220" s="268"/>
      <c r="J220" s="211"/>
    </row>
    <row r="221" spans="1:14" s="125" customFormat="1">
      <c r="A221" s="269"/>
      <c r="C221" s="424"/>
      <c r="D221" s="95"/>
      <c r="E221" s="96"/>
      <c r="F221" s="235"/>
      <c r="G221" s="227"/>
      <c r="H221" s="97"/>
      <c r="J221" s="211"/>
    </row>
    <row r="222" spans="1:14" s="139" customFormat="1" ht="148.5">
      <c r="A222" s="114" t="str">
        <f>A3</f>
        <v>2.</v>
      </c>
      <c r="B222" s="90">
        <f>B217+1</f>
        <v>42</v>
      </c>
      <c r="C222" s="305" t="s">
        <v>71</v>
      </c>
      <c r="D222" s="111"/>
      <c r="E222" s="112"/>
      <c r="F222" s="235"/>
      <c r="G222" s="227"/>
      <c r="H222" s="97"/>
    </row>
    <row r="223" spans="1:14" s="139" customFormat="1">
      <c r="A223" s="114"/>
      <c r="B223" s="115"/>
      <c r="C223" s="424" t="s">
        <v>63</v>
      </c>
      <c r="D223" s="111"/>
      <c r="E223" s="112"/>
      <c r="F223" s="235"/>
      <c r="G223" s="227"/>
      <c r="H223" s="113"/>
    </row>
    <row r="224" spans="1:14" s="139" customFormat="1">
      <c r="A224" s="114"/>
      <c r="B224" s="115"/>
      <c r="C224" s="424"/>
      <c r="D224" s="116" t="s">
        <v>13</v>
      </c>
      <c r="E224" s="117">
        <v>2</v>
      </c>
      <c r="F224" s="235"/>
      <c r="G224" s="294"/>
      <c r="H224" s="97">
        <f t="shared" ref="H224:H225" si="10">E224*G224</f>
        <v>0</v>
      </c>
      <c r="I224" s="268"/>
    </row>
    <row r="225" spans="1:10" s="125" customFormat="1">
      <c r="A225" s="269"/>
      <c r="C225" s="424" t="s">
        <v>127</v>
      </c>
      <c r="D225" s="95" t="s">
        <v>13</v>
      </c>
      <c r="E225" s="96">
        <v>2</v>
      </c>
      <c r="F225" s="235"/>
      <c r="G225" s="227"/>
      <c r="H225" s="97">
        <f t="shared" si="10"/>
        <v>0</v>
      </c>
      <c r="I225" s="268"/>
      <c r="J225" s="211"/>
    </row>
    <row r="226" spans="1:10" s="125" customFormat="1">
      <c r="A226" s="269"/>
      <c r="C226" s="424"/>
      <c r="D226" s="95"/>
      <c r="E226" s="96"/>
      <c r="F226" s="235"/>
      <c r="G226" s="227"/>
      <c r="H226" s="97"/>
      <c r="J226" s="211"/>
    </row>
    <row r="227" spans="1:10" s="139" customFormat="1" ht="162">
      <c r="A227" s="114" t="str">
        <f>A3</f>
        <v>2.</v>
      </c>
      <c r="B227" s="90">
        <f>B222+1</f>
        <v>43</v>
      </c>
      <c r="C227" s="305" t="s">
        <v>84</v>
      </c>
      <c r="D227" s="111"/>
      <c r="E227" s="112"/>
      <c r="F227" s="235"/>
      <c r="G227" s="227"/>
      <c r="H227" s="97"/>
    </row>
    <row r="228" spans="1:10" s="139" customFormat="1">
      <c r="A228" s="114"/>
      <c r="B228" s="115"/>
      <c r="C228" s="424" t="s">
        <v>63</v>
      </c>
      <c r="D228" s="111"/>
      <c r="E228" s="112"/>
      <c r="F228" s="235"/>
      <c r="G228" s="227"/>
      <c r="H228" s="113"/>
    </row>
    <row r="229" spans="1:10" s="139" customFormat="1">
      <c r="A229" s="114"/>
      <c r="B229" s="115"/>
      <c r="C229" s="424"/>
      <c r="D229" s="116" t="s">
        <v>13</v>
      </c>
      <c r="E229" s="117">
        <v>1</v>
      </c>
      <c r="F229" s="235"/>
      <c r="G229" s="294"/>
      <c r="H229" s="97">
        <f t="shared" ref="H229:H230" si="11">E229*G229</f>
        <v>0</v>
      </c>
      <c r="I229" s="268"/>
    </row>
    <row r="230" spans="1:10" s="125" customFormat="1">
      <c r="A230" s="269"/>
      <c r="C230" s="424" t="s">
        <v>127</v>
      </c>
      <c r="D230" s="95" t="s">
        <v>13</v>
      </c>
      <c r="E230" s="96">
        <v>1</v>
      </c>
      <c r="F230" s="235"/>
      <c r="G230" s="227"/>
      <c r="H230" s="97">
        <f t="shared" si="11"/>
        <v>0</v>
      </c>
      <c r="I230" s="268"/>
      <c r="J230" s="211"/>
    </row>
    <row r="231" spans="1:10" s="125" customFormat="1">
      <c r="A231" s="269"/>
      <c r="C231" s="424"/>
      <c r="D231" s="95"/>
      <c r="E231" s="96"/>
      <c r="F231" s="235"/>
      <c r="G231" s="227"/>
      <c r="H231" s="97"/>
      <c r="J231" s="211"/>
    </row>
    <row r="232" spans="1:10" s="125" customFormat="1" ht="67.5">
      <c r="A232" s="114" t="str">
        <f>A3</f>
        <v>2.</v>
      </c>
      <c r="B232" s="90">
        <f>B227+1</f>
        <v>44</v>
      </c>
      <c r="C232" s="305" t="s">
        <v>85</v>
      </c>
      <c r="D232" s="111"/>
      <c r="E232" s="112"/>
      <c r="F232" s="235"/>
      <c r="G232" s="227"/>
      <c r="H232" s="97"/>
      <c r="J232" s="124"/>
    </row>
    <row r="233" spans="1:10" s="125" customFormat="1">
      <c r="A233" s="114"/>
      <c r="B233" s="115"/>
      <c r="C233" s="424" t="s">
        <v>63</v>
      </c>
      <c r="D233" s="126"/>
      <c r="E233" s="127"/>
      <c r="F233" s="235"/>
      <c r="G233" s="227"/>
      <c r="H233" s="128"/>
    </row>
    <row r="234" spans="1:10" s="142" customFormat="1">
      <c r="A234" s="100"/>
      <c r="B234" s="101"/>
      <c r="C234" s="429"/>
      <c r="D234" s="116" t="s">
        <v>13</v>
      </c>
      <c r="E234" s="117">
        <v>5</v>
      </c>
      <c r="F234" s="235"/>
      <c r="G234" s="294"/>
      <c r="H234" s="97">
        <f>E234*G234</f>
        <v>0</v>
      </c>
      <c r="I234" s="268"/>
    </row>
    <row r="235" spans="1:10" s="125" customFormat="1">
      <c r="A235" s="269"/>
      <c r="C235" s="424" t="s">
        <v>127</v>
      </c>
      <c r="D235" s="95" t="s">
        <v>13</v>
      </c>
      <c r="E235" s="96">
        <v>5</v>
      </c>
      <c r="F235" s="235"/>
      <c r="G235" s="227"/>
      <c r="H235" s="97">
        <f t="shared" ref="H235" si="12">E235*G235</f>
        <v>0</v>
      </c>
      <c r="I235" s="268"/>
      <c r="J235" s="211"/>
    </row>
    <row r="236" spans="1:10" s="125" customFormat="1">
      <c r="A236" s="269"/>
      <c r="C236" s="424"/>
      <c r="D236" s="95"/>
      <c r="E236" s="96"/>
      <c r="F236" s="235"/>
      <c r="G236" s="227"/>
      <c r="H236" s="97"/>
      <c r="J236" s="211"/>
    </row>
    <row r="237" spans="1:10" s="125" customFormat="1" ht="121.5">
      <c r="A237" s="114" t="str">
        <f>A3</f>
        <v>2.</v>
      </c>
      <c r="B237" s="90">
        <f>B232+1</f>
        <v>45</v>
      </c>
      <c r="C237" s="443" t="s">
        <v>269</v>
      </c>
      <c r="D237" s="116"/>
      <c r="E237" s="117"/>
      <c r="F237" s="235"/>
      <c r="G237" s="227"/>
      <c r="H237" s="97"/>
      <c r="J237" s="124"/>
    </row>
    <row r="238" spans="1:10" s="125" customFormat="1">
      <c r="A238" s="114"/>
      <c r="B238" s="115"/>
      <c r="C238" s="424" t="s">
        <v>63</v>
      </c>
      <c r="D238" s="126"/>
      <c r="E238" s="127"/>
      <c r="F238" s="235"/>
      <c r="G238" s="227"/>
      <c r="H238" s="128"/>
    </row>
    <row r="239" spans="1:10" s="125" customFormat="1">
      <c r="A239" s="114"/>
      <c r="B239" s="115"/>
      <c r="C239" s="424"/>
      <c r="D239" s="116" t="s">
        <v>13</v>
      </c>
      <c r="E239" s="117">
        <v>5</v>
      </c>
      <c r="F239" s="235"/>
      <c r="G239" s="294"/>
      <c r="H239" s="97">
        <f t="shared" ref="H239:H240" si="13">E239*G239</f>
        <v>0</v>
      </c>
      <c r="I239" s="268"/>
      <c r="J239" s="124"/>
    </row>
    <row r="240" spans="1:10" s="125" customFormat="1">
      <c r="A240" s="269"/>
      <c r="C240" s="424" t="s">
        <v>127</v>
      </c>
      <c r="D240" s="95" t="s">
        <v>13</v>
      </c>
      <c r="E240" s="96">
        <v>5</v>
      </c>
      <c r="F240" s="235"/>
      <c r="G240" s="227"/>
      <c r="H240" s="97">
        <f t="shared" si="13"/>
        <v>0</v>
      </c>
      <c r="I240" s="268"/>
      <c r="J240" s="211"/>
    </row>
    <row r="241" spans="1:11" s="125" customFormat="1">
      <c r="A241" s="269"/>
      <c r="C241" s="424"/>
      <c r="D241" s="95"/>
      <c r="E241" s="96"/>
      <c r="F241" s="235"/>
      <c r="G241" s="227"/>
      <c r="H241" s="97"/>
      <c r="J241" s="211"/>
    </row>
    <row r="242" spans="1:11" s="277" customFormat="1">
      <c r="A242" s="167"/>
      <c r="B242" s="168"/>
      <c r="C242" s="435" t="s">
        <v>66</v>
      </c>
      <c r="D242" s="169"/>
      <c r="E242" s="170"/>
      <c r="F242" s="457"/>
      <c r="G242" s="297"/>
      <c r="H242" s="171"/>
    </row>
    <row r="243" spans="1:11" s="125" customFormat="1">
      <c r="A243" s="114"/>
      <c r="B243" s="115"/>
      <c r="C243" s="305"/>
      <c r="D243" s="116"/>
      <c r="E243" s="117"/>
      <c r="F243" s="235"/>
      <c r="G243" s="227"/>
      <c r="H243" s="97"/>
    </row>
    <row r="244" spans="1:11" s="125" customFormat="1">
      <c r="A244" s="114"/>
      <c r="B244" s="115"/>
      <c r="C244" s="434"/>
      <c r="D244" s="116"/>
      <c r="E244" s="117"/>
      <c r="F244" s="235"/>
      <c r="G244" s="227"/>
      <c r="H244" s="97"/>
    </row>
    <row r="245" spans="1:11" s="125" customFormat="1" ht="54">
      <c r="A245" s="114" t="str">
        <f>A3</f>
        <v>2.</v>
      </c>
      <c r="B245" s="90">
        <f>B237+1</f>
        <v>46</v>
      </c>
      <c r="C245" s="305" t="s">
        <v>86</v>
      </c>
      <c r="D245" s="116"/>
      <c r="E245" s="117"/>
      <c r="F245" s="235"/>
      <c r="G245" s="227"/>
      <c r="H245" s="97"/>
      <c r="I245" s="124"/>
      <c r="K245" s="124"/>
    </row>
    <row r="246" spans="1:11" s="125" customFormat="1">
      <c r="A246" s="114"/>
      <c r="B246" s="115"/>
      <c r="C246" s="424" t="s">
        <v>63</v>
      </c>
      <c r="D246" s="126"/>
      <c r="E246" s="127"/>
      <c r="F246" s="235"/>
      <c r="G246" s="227"/>
      <c r="H246" s="128"/>
      <c r="I246" s="124"/>
      <c r="K246" s="124"/>
    </row>
    <row r="247" spans="1:11" s="125" customFormat="1">
      <c r="A247" s="114"/>
      <c r="B247" s="115"/>
      <c r="C247" s="424"/>
      <c r="D247" s="116" t="s">
        <v>13</v>
      </c>
      <c r="E247" s="117">
        <v>13</v>
      </c>
      <c r="F247" s="235"/>
      <c r="G247" s="294"/>
      <c r="H247" s="97">
        <f>E247*G247</f>
        <v>0</v>
      </c>
      <c r="I247" s="268"/>
      <c r="K247" s="124"/>
    </row>
    <row r="248" spans="1:11" s="125" customFormat="1">
      <c r="A248" s="269"/>
      <c r="C248" s="424" t="s">
        <v>127</v>
      </c>
      <c r="D248" s="95" t="s">
        <v>13</v>
      </c>
      <c r="E248" s="96">
        <v>13</v>
      </c>
      <c r="F248" s="235"/>
      <c r="G248" s="227"/>
      <c r="H248" s="97">
        <f t="shared" ref="H248" si="14">E248*G248</f>
        <v>0</v>
      </c>
      <c r="I248" s="268"/>
      <c r="J248" s="211"/>
    </row>
    <row r="249" spans="1:11" s="125" customFormat="1">
      <c r="A249" s="269"/>
      <c r="C249" s="424"/>
      <c r="D249" s="95"/>
      <c r="E249" s="96"/>
      <c r="F249" s="235"/>
      <c r="G249" s="227"/>
      <c r="H249" s="97"/>
      <c r="J249" s="211"/>
    </row>
    <row r="250" spans="1:11" s="125" customFormat="1" ht="40.5">
      <c r="A250" s="114" t="str">
        <f>A3</f>
        <v>2.</v>
      </c>
      <c r="B250" s="90">
        <f>B245+1</f>
        <v>47</v>
      </c>
      <c r="C250" s="305" t="s">
        <v>87</v>
      </c>
      <c r="D250" s="116"/>
      <c r="E250" s="117"/>
      <c r="F250" s="235"/>
      <c r="G250" s="227"/>
      <c r="H250" s="97"/>
      <c r="I250" s="124"/>
    </row>
    <row r="251" spans="1:11" s="125" customFormat="1">
      <c r="A251" s="114"/>
      <c r="B251" s="115"/>
      <c r="C251" s="424" t="s">
        <v>63</v>
      </c>
      <c r="D251" s="126"/>
      <c r="E251" s="127"/>
      <c r="F251" s="235"/>
      <c r="G251" s="227"/>
      <c r="H251" s="128"/>
      <c r="I251" s="124"/>
    </row>
    <row r="252" spans="1:11" s="125" customFormat="1">
      <c r="A252" s="114"/>
      <c r="B252" s="115"/>
      <c r="C252" s="424"/>
      <c r="D252" s="116" t="s">
        <v>13</v>
      </c>
      <c r="E252" s="117">
        <v>14</v>
      </c>
      <c r="F252" s="235"/>
      <c r="G252" s="294"/>
      <c r="H252" s="97">
        <f>E252*G252</f>
        <v>0</v>
      </c>
      <c r="I252" s="268"/>
    </row>
    <row r="253" spans="1:11" s="125" customFormat="1">
      <c r="A253" s="269"/>
      <c r="C253" s="424" t="s">
        <v>127</v>
      </c>
      <c r="D253" s="95" t="s">
        <v>13</v>
      </c>
      <c r="E253" s="96">
        <v>14</v>
      </c>
      <c r="F253" s="235"/>
      <c r="G253" s="227"/>
      <c r="H253" s="97">
        <f t="shared" ref="H253" si="15">E253*G253</f>
        <v>0</v>
      </c>
      <c r="I253" s="268"/>
      <c r="J253" s="211"/>
    </row>
    <row r="254" spans="1:11" s="125" customFormat="1">
      <c r="A254" s="269"/>
      <c r="C254" s="424"/>
      <c r="D254" s="95"/>
      <c r="E254" s="96"/>
      <c r="F254" s="235"/>
      <c r="G254" s="227"/>
      <c r="H254" s="97"/>
      <c r="J254" s="211"/>
    </row>
    <row r="255" spans="1:11" s="125" customFormat="1" ht="40.5">
      <c r="A255" s="114" t="str">
        <f>A3</f>
        <v>2.</v>
      </c>
      <c r="B255" s="90">
        <f>B250+1</f>
        <v>48</v>
      </c>
      <c r="C255" s="305" t="s">
        <v>88</v>
      </c>
      <c r="D255" s="116"/>
      <c r="E255" s="117"/>
      <c r="F255" s="235"/>
      <c r="G255" s="227"/>
      <c r="H255" s="97"/>
      <c r="I255" s="124"/>
    </row>
    <row r="256" spans="1:11" s="125" customFormat="1">
      <c r="A256" s="114"/>
      <c r="B256" s="115"/>
      <c r="C256" s="424" t="s">
        <v>63</v>
      </c>
      <c r="D256" s="126"/>
      <c r="E256" s="127"/>
      <c r="F256" s="235"/>
      <c r="G256" s="227"/>
      <c r="H256" s="128"/>
      <c r="I256" s="124"/>
    </row>
    <row r="257" spans="1:10" s="125" customFormat="1">
      <c r="A257" s="114"/>
      <c r="B257" s="115"/>
      <c r="C257" s="424"/>
      <c r="D257" s="116" t="s">
        <v>13</v>
      </c>
      <c r="E257" s="117">
        <v>14</v>
      </c>
      <c r="F257" s="235"/>
      <c r="G257" s="294"/>
      <c r="H257" s="97">
        <f>E257*G257</f>
        <v>0</v>
      </c>
      <c r="I257" s="268"/>
    </row>
    <row r="258" spans="1:10" s="125" customFormat="1">
      <c r="A258" s="269"/>
      <c r="C258" s="424" t="s">
        <v>127</v>
      </c>
      <c r="D258" s="95" t="s">
        <v>13</v>
      </c>
      <c r="E258" s="96">
        <v>14</v>
      </c>
      <c r="F258" s="235"/>
      <c r="G258" s="227"/>
      <c r="H258" s="97">
        <f t="shared" ref="H258" si="16">E258*G258</f>
        <v>0</v>
      </c>
      <c r="I258" s="268"/>
      <c r="J258" s="211"/>
    </row>
    <row r="259" spans="1:10" s="125" customFormat="1">
      <c r="A259" s="269"/>
      <c r="C259" s="424"/>
      <c r="D259" s="95"/>
      <c r="E259" s="96"/>
      <c r="F259" s="235"/>
      <c r="G259" s="227"/>
      <c r="H259" s="97"/>
      <c r="J259" s="211"/>
    </row>
    <row r="260" spans="1:10" s="125" customFormat="1" ht="40.5">
      <c r="A260" s="114" t="str">
        <f>A3</f>
        <v>2.</v>
      </c>
      <c r="B260" s="90">
        <f>B255+1</f>
        <v>49</v>
      </c>
      <c r="C260" s="305" t="s">
        <v>89</v>
      </c>
      <c r="D260" s="116"/>
      <c r="E260" s="117"/>
      <c r="F260" s="235"/>
      <c r="G260" s="227"/>
      <c r="H260" s="97"/>
      <c r="I260" s="124"/>
    </row>
    <row r="261" spans="1:10" s="125" customFormat="1">
      <c r="A261" s="114"/>
      <c r="B261" s="115"/>
      <c r="C261" s="424" t="s">
        <v>63</v>
      </c>
      <c r="D261" s="126"/>
      <c r="E261" s="127"/>
      <c r="F261" s="235"/>
      <c r="G261" s="227"/>
      <c r="H261" s="128"/>
      <c r="I261" s="124"/>
    </row>
    <row r="262" spans="1:10" s="125" customFormat="1">
      <c r="A262" s="114"/>
      <c r="B262" s="115"/>
      <c r="C262" s="424"/>
      <c r="D262" s="116" t="s">
        <v>13</v>
      </c>
      <c r="E262" s="117">
        <v>10</v>
      </c>
      <c r="F262" s="235"/>
      <c r="G262" s="294"/>
      <c r="H262" s="97">
        <f>E262*G262</f>
        <v>0</v>
      </c>
      <c r="I262" s="268"/>
    </row>
    <row r="263" spans="1:10" s="125" customFormat="1">
      <c r="A263" s="269"/>
      <c r="C263" s="424" t="s">
        <v>127</v>
      </c>
      <c r="D263" s="95" t="s">
        <v>13</v>
      </c>
      <c r="E263" s="96">
        <v>10</v>
      </c>
      <c r="F263" s="235"/>
      <c r="G263" s="227"/>
      <c r="H263" s="97">
        <f t="shared" ref="H263" si="17">E263*G263</f>
        <v>0</v>
      </c>
      <c r="I263" s="268"/>
      <c r="J263" s="211"/>
    </row>
    <row r="264" spans="1:10" s="125" customFormat="1">
      <c r="A264" s="269"/>
      <c r="C264" s="424"/>
      <c r="D264" s="95"/>
      <c r="E264" s="96"/>
      <c r="F264" s="235"/>
      <c r="G264" s="227"/>
      <c r="H264" s="97"/>
      <c r="J264" s="211"/>
    </row>
    <row r="265" spans="1:10" s="125" customFormat="1" ht="54">
      <c r="A265" s="114" t="str">
        <f>A3</f>
        <v>2.</v>
      </c>
      <c r="B265" s="90">
        <f>B260+1</f>
        <v>50</v>
      </c>
      <c r="C265" s="305" t="s">
        <v>90</v>
      </c>
      <c r="D265" s="116"/>
      <c r="E265" s="117"/>
      <c r="F265" s="235"/>
      <c r="G265" s="227"/>
      <c r="H265" s="97"/>
    </row>
    <row r="266" spans="1:10" s="125" customFormat="1">
      <c r="A266" s="114"/>
      <c r="B266" s="115"/>
      <c r="C266" s="424" t="s">
        <v>63</v>
      </c>
      <c r="D266" s="126"/>
      <c r="E266" s="127"/>
      <c r="F266" s="235"/>
      <c r="G266" s="227"/>
      <c r="H266" s="128"/>
    </row>
    <row r="267" spans="1:10" s="125" customFormat="1">
      <c r="A267" s="114"/>
      <c r="B267" s="115"/>
      <c r="C267" s="305"/>
      <c r="D267" s="116" t="s">
        <v>13</v>
      </c>
      <c r="E267" s="117">
        <v>10</v>
      </c>
      <c r="F267" s="235"/>
      <c r="G267" s="294"/>
      <c r="H267" s="97">
        <f>E267*G267</f>
        <v>0</v>
      </c>
      <c r="I267" s="268"/>
    </row>
    <row r="268" spans="1:10" s="125" customFormat="1">
      <c r="A268" s="269"/>
      <c r="C268" s="424" t="s">
        <v>127</v>
      </c>
      <c r="D268" s="95" t="s">
        <v>13</v>
      </c>
      <c r="E268" s="96">
        <v>10</v>
      </c>
      <c r="F268" s="235"/>
      <c r="G268" s="227"/>
      <c r="H268" s="97">
        <f t="shared" ref="H268" si="18">E268*G268</f>
        <v>0</v>
      </c>
      <c r="I268" s="268"/>
      <c r="J268" s="211"/>
    </row>
    <row r="269" spans="1:10" s="125" customFormat="1">
      <c r="A269" s="269"/>
      <c r="C269" s="424"/>
      <c r="D269" s="95"/>
      <c r="E269" s="96"/>
      <c r="F269" s="235"/>
      <c r="G269" s="227"/>
      <c r="H269" s="97"/>
      <c r="J269" s="211"/>
    </row>
    <row r="270" spans="1:10" s="125" customFormat="1" ht="54">
      <c r="A270" s="114" t="str">
        <f>A3</f>
        <v>2.</v>
      </c>
      <c r="B270" s="90">
        <f>B265+1</f>
        <v>51</v>
      </c>
      <c r="C270" s="305" t="s">
        <v>91</v>
      </c>
      <c r="D270" s="116"/>
      <c r="E270" s="117"/>
      <c r="F270" s="235"/>
      <c r="G270" s="227"/>
      <c r="H270" s="97"/>
    </row>
    <row r="271" spans="1:10" s="125" customFormat="1">
      <c r="A271" s="114"/>
      <c r="B271" s="115"/>
      <c r="C271" s="424" t="s">
        <v>63</v>
      </c>
      <c r="D271" s="126"/>
      <c r="E271" s="127"/>
      <c r="F271" s="235"/>
      <c r="G271" s="227"/>
      <c r="H271" s="128"/>
    </row>
    <row r="272" spans="1:10" s="125" customFormat="1">
      <c r="A272" s="114"/>
      <c r="B272" s="118"/>
      <c r="C272" s="436"/>
      <c r="D272" s="116" t="s">
        <v>13</v>
      </c>
      <c r="E272" s="117">
        <v>13</v>
      </c>
      <c r="F272" s="235"/>
      <c r="G272" s="294"/>
      <c r="H272" s="97">
        <f>E272*G272</f>
        <v>0</v>
      </c>
      <c r="I272" s="268"/>
    </row>
    <row r="273" spans="1:14" s="125" customFormat="1">
      <c r="A273" s="269"/>
      <c r="C273" s="424" t="s">
        <v>127</v>
      </c>
      <c r="D273" s="95" t="s">
        <v>13</v>
      </c>
      <c r="E273" s="96">
        <v>13</v>
      </c>
      <c r="F273" s="235"/>
      <c r="G273" s="227"/>
      <c r="H273" s="97">
        <f t="shared" ref="H273" si="19">E273*G273</f>
        <v>0</v>
      </c>
      <c r="I273" s="268"/>
      <c r="J273" s="211"/>
    </row>
    <row r="274" spans="1:14" s="125" customFormat="1">
      <c r="A274" s="269"/>
      <c r="C274" s="424"/>
      <c r="D274" s="95"/>
      <c r="E274" s="96"/>
      <c r="F274" s="235"/>
      <c r="G274" s="227"/>
      <c r="H274" s="97"/>
      <c r="J274" s="211"/>
    </row>
    <row r="275" spans="1:14" s="142" customFormat="1" ht="54">
      <c r="A275" s="114" t="str">
        <f>A3</f>
        <v>2.</v>
      </c>
      <c r="B275" s="90">
        <f>B270+1</f>
        <v>52</v>
      </c>
      <c r="C275" s="305" t="s">
        <v>92</v>
      </c>
      <c r="D275" s="102"/>
      <c r="E275" s="103"/>
      <c r="F275" s="235"/>
      <c r="G275" s="227"/>
      <c r="H275" s="97"/>
      <c r="J275" s="143"/>
      <c r="N275" s="143"/>
    </row>
    <row r="276" spans="1:14" s="142" customFormat="1">
      <c r="A276" s="100"/>
      <c r="B276" s="101"/>
      <c r="C276" s="424" t="s">
        <v>63</v>
      </c>
      <c r="D276" s="154"/>
      <c r="E276" s="155"/>
      <c r="F276" s="235"/>
      <c r="G276" s="227"/>
      <c r="H276" s="148"/>
      <c r="J276" s="143"/>
      <c r="N276" s="143"/>
    </row>
    <row r="277" spans="1:14" s="142" customFormat="1">
      <c r="A277" s="100"/>
      <c r="B277" s="101"/>
      <c r="C277" s="430"/>
      <c r="D277" s="116" t="s">
        <v>13</v>
      </c>
      <c r="E277" s="117">
        <v>9</v>
      </c>
      <c r="F277" s="235"/>
      <c r="G277" s="294"/>
      <c r="H277" s="97">
        <f t="shared" ref="H277:H278" si="20">E277*G277</f>
        <v>0</v>
      </c>
      <c r="I277" s="268"/>
      <c r="J277" s="143"/>
      <c r="N277" s="143"/>
    </row>
    <row r="278" spans="1:14" s="125" customFormat="1">
      <c r="A278" s="269"/>
      <c r="C278" s="424" t="s">
        <v>127</v>
      </c>
      <c r="D278" s="95" t="s">
        <v>13</v>
      </c>
      <c r="E278" s="96">
        <v>9</v>
      </c>
      <c r="F278" s="235"/>
      <c r="G278" s="227"/>
      <c r="H278" s="97">
        <f t="shared" si="20"/>
        <v>0</v>
      </c>
      <c r="I278" s="268"/>
      <c r="J278" s="211"/>
    </row>
    <row r="279" spans="1:14" s="125" customFormat="1">
      <c r="A279" s="269"/>
      <c r="C279" s="424"/>
      <c r="D279" s="95"/>
      <c r="E279" s="96"/>
      <c r="F279" s="235"/>
      <c r="G279" s="227"/>
      <c r="H279" s="97"/>
      <c r="J279" s="211"/>
    </row>
    <row r="280" spans="1:14" s="284" customFormat="1">
      <c r="A280" s="278"/>
      <c r="B280" s="279"/>
      <c r="C280" s="280" t="s">
        <v>68</v>
      </c>
      <c r="D280" s="281"/>
      <c r="E280" s="282"/>
      <c r="F280" s="457"/>
      <c r="G280" s="297"/>
      <c r="H280" s="283"/>
    </row>
    <row r="281" spans="1:14" s="285" customFormat="1">
      <c r="A281" s="119"/>
      <c r="B281" s="120"/>
      <c r="C281" s="164"/>
      <c r="D281" s="121"/>
      <c r="E281" s="122"/>
      <c r="F281" s="235"/>
      <c r="G281" s="227"/>
      <c r="H281" s="123"/>
    </row>
    <row r="282" spans="1:14" s="125" customFormat="1" ht="81">
      <c r="A282" s="114" t="str">
        <f>A3</f>
        <v>2.</v>
      </c>
      <c r="B282" s="90">
        <f>B275+1</f>
        <v>53</v>
      </c>
      <c r="C282" s="305" t="s">
        <v>93</v>
      </c>
      <c r="D282" s="116"/>
      <c r="E282" s="117"/>
      <c r="F282" s="235"/>
      <c r="G282" s="227"/>
      <c r="H282" s="97"/>
      <c r="K282" s="124"/>
    </row>
    <row r="283" spans="1:14" s="125" customFormat="1">
      <c r="A283" s="114"/>
      <c r="B283" s="115"/>
      <c r="C283" s="424" t="s">
        <v>63</v>
      </c>
      <c r="D283" s="126"/>
      <c r="E283" s="127"/>
      <c r="F283" s="235"/>
      <c r="G283" s="227"/>
      <c r="H283" s="128"/>
      <c r="K283" s="211"/>
    </row>
    <row r="284" spans="1:14" s="125" customFormat="1">
      <c r="A284" s="114"/>
      <c r="B284" s="115"/>
      <c r="C284" s="424"/>
      <c r="D284" s="116" t="s">
        <v>13</v>
      </c>
      <c r="E284" s="117">
        <v>1</v>
      </c>
      <c r="F284" s="235"/>
      <c r="G284" s="294"/>
      <c r="H284" s="97">
        <f>E284*G284</f>
        <v>0</v>
      </c>
      <c r="I284" s="268"/>
      <c r="K284" s="211"/>
    </row>
    <row r="285" spans="1:14" s="125" customFormat="1">
      <c r="A285" s="269"/>
      <c r="C285" s="424" t="s">
        <v>127</v>
      </c>
      <c r="D285" s="95" t="s">
        <v>13</v>
      </c>
      <c r="E285" s="96">
        <v>1</v>
      </c>
      <c r="F285" s="235"/>
      <c r="G285" s="227"/>
      <c r="H285" s="97">
        <f t="shared" ref="H285" si="21">E285*G285</f>
        <v>0</v>
      </c>
      <c r="I285" s="268"/>
      <c r="J285" s="211"/>
    </row>
    <row r="286" spans="1:14" s="125" customFormat="1">
      <c r="A286" s="269"/>
      <c r="C286" s="424"/>
      <c r="D286" s="95"/>
      <c r="E286" s="96"/>
      <c r="F286" s="235"/>
      <c r="G286" s="227"/>
      <c r="H286" s="97"/>
      <c r="J286" s="211"/>
    </row>
    <row r="287" spans="1:14" s="142" customFormat="1" ht="108">
      <c r="A287" s="100" t="str">
        <f>A3</f>
        <v>2.</v>
      </c>
      <c r="B287" s="90">
        <f>B282+1</f>
        <v>54</v>
      </c>
      <c r="C287" s="305" t="s">
        <v>94</v>
      </c>
      <c r="D287" s="105"/>
      <c r="E287" s="106"/>
      <c r="F287" s="235"/>
      <c r="G287" s="227"/>
      <c r="H287" s="99"/>
    </row>
    <row r="288" spans="1:14" s="142" customFormat="1">
      <c r="A288" s="100"/>
      <c r="B288" s="108"/>
      <c r="C288" s="430" t="s">
        <v>63</v>
      </c>
      <c r="D288" s="154"/>
      <c r="E288" s="155"/>
      <c r="F288" s="235"/>
      <c r="G288" s="227"/>
      <c r="H288" s="148"/>
    </row>
    <row r="289" spans="1:11" s="142" customFormat="1">
      <c r="A289" s="100"/>
      <c r="B289" s="108"/>
      <c r="C289" s="430"/>
      <c r="D289" s="102" t="s">
        <v>13</v>
      </c>
      <c r="E289" s="103">
        <v>1</v>
      </c>
      <c r="F289" s="235"/>
      <c r="G289" s="294"/>
      <c r="H289" s="99">
        <f>E289*G289</f>
        <v>0</v>
      </c>
      <c r="I289" s="268"/>
    </row>
    <row r="290" spans="1:11" s="125" customFormat="1">
      <c r="A290" s="269"/>
      <c r="C290" s="424" t="s">
        <v>127</v>
      </c>
      <c r="D290" s="95" t="s">
        <v>13</v>
      </c>
      <c r="E290" s="96">
        <v>1</v>
      </c>
      <c r="F290" s="235"/>
      <c r="G290" s="227"/>
      <c r="H290" s="97">
        <f t="shared" ref="H290" si="22">E290*G290</f>
        <v>0</v>
      </c>
      <c r="I290" s="268"/>
      <c r="J290" s="211"/>
    </row>
    <row r="291" spans="1:11" s="125" customFormat="1">
      <c r="A291" s="269"/>
      <c r="C291" s="424"/>
      <c r="D291" s="95"/>
      <c r="E291" s="96"/>
      <c r="F291" s="235"/>
      <c r="G291" s="227"/>
      <c r="H291" s="97"/>
      <c r="J291" s="211"/>
    </row>
    <row r="292" spans="1:11" s="125" customFormat="1" ht="67.5">
      <c r="A292" s="114" t="str">
        <f>A3</f>
        <v>2.</v>
      </c>
      <c r="B292" s="90">
        <f>B287+1</f>
        <v>55</v>
      </c>
      <c r="C292" s="305" t="s">
        <v>95</v>
      </c>
      <c r="D292" s="116"/>
      <c r="E292" s="117"/>
      <c r="F292" s="235"/>
      <c r="G292" s="227"/>
      <c r="H292" s="97"/>
      <c r="K292" s="124"/>
    </row>
    <row r="293" spans="1:11" s="125" customFormat="1">
      <c r="A293" s="114"/>
      <c r="B293" s="115"/>
      <c r="C293" s="424" t="s">
        <v>63</v>
      </c>
      <c r="D293" s="126"/>
      <c r="E293" s="127"/>
      <c r="F293" s="235"/>
      <c r="G293" s="227"/>
      <c r="H293" s="128"/>
      <c r="K293" s="211"/>
    </row>
    <row r="294" spans="1:11" s="125" customFormat="1">
      <c r="A294" s="114"/>
      <c r="B294" s="115"/>
      <c r="C294" s="424"/>
      <c r="D294" s="116" t="s">
        <v>13</v>
      </c>
      <c r="E294" s="117">
        <v>1</v>
      </c>
      <c r="F294" s="235"/>
      <c r="G294" s="294"/>
      <c r="H294" s="97">
        <f>E294*G294</f>
        <v>0</v>
      </c>
      <c r="I294" s="268"/>
      <c r="K294" s="211"/>
    </row>
    <row r="295" spans="1:11" s="125" customFormat="1">
      <c r="A295" s="269"/>
      <c r="C295" s="424" t="s">
        <v>127</v>
      </c>
      <c r="D295" s="95" t="s">
        <v>13</v>
      </c>
      <c r="E295" s="96">
        <v>1</v>
      </c>
      <c r="F295" s="235"/>
      <c r="G295" s="227"/>
      <c r="H295" s="97">
        <f t="shared" ref="H295" si="23">E295*G295</f>
        <v>0</v>
      </c>
      <c r="I295" s="268"/>
      <c r="J295" s="211"/>
    </row>
    <row r="296" spans="1:11" s="125" customFormat="1">
      <c r="A296" s="269"/>
      <c r="C296" s="424"/>
      <c r="D296" s="95"/>
      <c r="E296" s="96"/>
      <c r="F296" s="235"/>
      <c r="G296" s="227"/>
      <c r="H296" s="97"/>
      <c r="J296" s="211"/>
    </row>
    <row r="297" spans="1:11" s="125" customFormat="1" ht="81">
      <c r="A297" s="114" t="str">
        <f>A3</f>
        <v>2.</v>
      </c>
      <c r="B297" s="90">
        <f>B292+1</f>
        <v>56</v>
      </c>
      <c r="C297" s="305" t="s">
        <v>96</v>
      </c>
      <c r="D297" s="116"/>
      <c r="E297" s="117"/>
      <c r="F297" s="235"/>
      <c r="G297" s="227"/>
      <c r="H297" s="97"/>
      <c r="J297" s="124"/>
    </row>
    <row r="298" spans="1:11" s="125" customFormat="1">
      <c r="A298" s="114"/>
      <c r="B298" s="115"/>
      <c r="C298" s="424" t="s">
        <v>63</v>
      </c>
      <c r="D298" s="126"/>
      <c r="E298" s="127"/>
      <c r="F298" s="235"/>
      <c r="G298" s="227"/>
      <c r="H298" s="128"/>
      <c r="J298" s="124"/>
    </row>
    <row r="299" spans="1:11" s="125" customFormat="1">
      <c r="A299" s="114"/>
      <c r="B299" s="115"/>
      <c r="C299" s="437"/>
      <c r="D299" s="116" t="s">
        <v>13</v>
      </c>
      <c r="E299" s="117">
        <v>1</v>
      </c>
      <c r="F299" s="235"/>
      <c r="G299" s="294"/>
      <c r="H299" s="97">
        <f>E299*G299</f>
        <v>0</v>
      </c>
      <c r="I299" s="268"/>
    </row>
    <row r="300" spans="1:11" s="125" customFormat="1">
      <c r="A300" s="269"/>
      <c r="C300" s="424" t="s">
        <v>127</v>
      </c>
      <c r="D300" s="95" t="s">
        <v>13</v>
      </c>
      <c r="E300" s="96">
        <v>1</v>
      </c>
      <c r="F300" s="235"/>
      <c r="G300" s="227"/>
      <c r="H300" s="97">
        <f t="shared" ref="H300" si="24">E300*G300</f>
        <v>0</v>
      </c>
      <c r="I300" s="268"/>
      <c r="J300" s="211"/>
    </row>
    <row r="301" spans="1:11" s="125" customFormat="1">
      <c r="A301" s="269"/>
      <c r="C301" s="424"/>
      <c r="D301" s="95"/>
      <c r="E301" s="96"/>
      <c r="F301" s="235"/>
      <c r="G301" s="227"/>
      <c r="H301" s="97"/>
      <c r="J301" s="211"/>
    </row>
    <row r="302" spans="1:11" s="125" customFormat="1">
      <c r="A302" s="114"/>
      <c r="B302" s="115"/>
      <c r="C302" s="424"/>
      <c r="D302" s="116"/>
      <c r="E302" s="117"/>
      <c r="F302" s="235"/>
      <c r="G302" s="227"/>
      <c r="H302" s="97"/>
    </row>
    <row r="303" spans="1:11" s="129" customFormat="1" ht="54">
      <c r="A303" s="114" t="str">
        <f>A3</f>
        <v>2.</v>
      </c>
      <c r="B303" s="90">
        <f>B297+1</f>
        <v>57</v>
      </c>
      <c r="C303" s="305" t="s">
        <v>97</v>
      </c>
      <c r="D303" s="116"/>
      <c r="E303" s="117"/>
      <c r="F303" s="235"/>
      <c r="G303" s="227"/>
      <c r="H303" s="97"/>
    </row>
    <row r="304" spans="1:11" s="125" customFormat="1">
      <c r="A304" s="114"/>
      <c r="B304" s="115"/>
      <c r="C304" s="424" t="s">
        <v>63</v>
      </c>
      <c r="D304" s="126"/>
      <c r="E304" s="127"/>
      <c r="F304" s="235"/>
      <c r="G304" s="227"/>
      <c r="H304" s="128"/>
    </row>
    <row r="305" spans="1:14" s="125" customFormat="1">
      <c r="A305" s="114"/>
      <c r="B305" s="115"/>
      <c r="C305" s="424"/>
      <c r="D305" s="116" t="s">
        <v>13</v>
      </c>
      <c r="E305" s="117">
        <v>1</v>
      </c>
      <c r="F305" s="235"/>
      <c r="G305" s="294"/>
      <c r="H305" s="97">
        <f>E305*G305</f>
        <v>0</v>
      </c>
      <c r="I305" s="268"/>
    </row>
    <row r="306" spans="1:14" s="125" customFormat="1">
      <c r="A306" s="269"/>
      <c r="C306" s="424" t="s">
        <v>127</v>
      </c>
      <c r="D306" s="95" t="s">
        <v>13</v>
      </c>
      <c r="E306" s="96">
        <v>1</v>
      </c>
      <c r="F306" s="235"/>
      <c r="G306" s="227"/>
      <c r="H306" s="97">
        <f t="shared" ref="H306" si="25">E306*G306</f>
        <v>0</v>
      </c>
      <c r="I306" s="268"/>
      <c r="J306" s="211"/>
    </row>
    <row r="307" spans="1:14" s="125" customFormat="1">
      <c r="A307" s="269"/>
      <c r="C307" s="424"/>
      <c r="D307" s="95"/>
      <c r="E307" s="96"/>
      <c r="F307" s="235"/>
      <c r="G307" s="227"/>
      <c r="H307" s="97"/>
      <c r="J307" s="211"/>
    </row>
    <row r="308" spans="1:14" s="125" customFormat="1" ht="54">
      <c r="A308" s="114" t="str">
        <f>A3</f>
        <v>2.</v>
      </c>
      <c r="B308" s="90">
        <f>B303+1</f>
        <v>58</v>
      </c>
      <c r="C308" s="305" t="s">
        <v>98</v>
      </c>
      <c r="D308" s="116"/>
      <c r="E308" s="117"/>
      <c r="F308" s="235"/>
      <c r="G308" s="227"/>
      <c r="H308" s="97"/>
    </row>
    <row r="309" spans="1:14" s="125" customFormat="1">
      <c r="A309" s="114"/>
      <c r="B309" s="115"/>
      <c r="C309" s="424" t="s">
        <v>63</v>
      </c>
      <c r="D309" s="126"/>
      <c r="E309" s="127"/>
      <c r="F309" s="235"/>
      <c r="G309" s="227"/>
      <c r="H309" s="128"/>
    </row>
    <row r="310" spans="1:14" s="125" customFormat="1">
      <c r="A310" s="114"/>
      <c r="B310" s="115"/>
      <c r="C310" s="424"/>
      <c r="D310" s="116" t="s">
        <v>13</v>
      </c>
      <c r="E310" s="117">
        <v>1</v>
      </c>
      <c r="F310" s="235"/>
      <c r="G310" s="294"/>
      <c r="H310" s="97">
        <f>E310*G310</f>
        <v>0</v>
      </c>
      <c r="I310" s="268"/>
    </row>
    <row r="311" spans="1:14" s="125" customFormat="1">
      <c r="A311" s="269"/>
      <c r="C311" s="424" t="s">
        <v>127</v>
      </c>
      <c r="D311" s="95" t="s">
        <v>13</v>
      </c>
      <c r="E311" s="96">
        <v>1</v>
      </c>
      <c r="F311" s="235"/>
      <c r="G311" s="227"/>
      <c r="H311" s="97">
        <f t="shared" ref="H311" si="26">E311*G311</f>
        <v>0</v>
      </c>
      <c r="I311" s="268"/>
      <c r="J311" s="211"/>
    </row>
    <row r="312" spans="1:14" s="125" customFormat="1">
      <c r="A312" s="269"/>
      <c r="C312" s="424"/>
      <c r="D312" s="95"/>
      <c r="E312" s="96"/>
      <c r="F312" s="235"/>
      <c r="G312" s="227"/>
      <c r="H312" s="97"/>
      <c r="J312" s="211"/>
    </row>
    <row r="313" spans="1:14" s="133" customFormat="1" ht="54">
      <c r="A313" s="130" t="str">
        <f>A3</f>
        <v>2.</v>
      </c>
      <c r="B313" s="90">
        <f>B308+1</f>
        <v>59</v>
      </c>
      <c r="C313" s="438" t="s">
        <v>99</v>
      </c>
      <c r="D313" s="131"/>
      <c r="E313" s="132"/>
      <c r="F313" s="235"/>
      <c r="G313" s="227"/>
      <c r="H313" s="97"/>
      <c r="K313" s="134"/>
    </row>
    <row r="314" spans="1:14" s="133" customFormat="1">
      <c r="A314" s="130"/>
      <c r="B314" s="135"/>
      <c r="C314" s="439" t="s">
        <v>63</v>
      </c>
      <c r="D314" s="136"/>
      <c r="E314" s="137"/>
      <c r="F314" s="235"/>
      <c r="G314" s="227"/>
      <c r="H314" s="138"/>
      <c r="K314" s="134"/>
    </row>
    <row r="315" spans="1:14" s="125" customFormat="1">
      <c r="A315" s="114"/>
      <c r="B315" s="115"/>
      <c r="C315" s="437"/>
      <c r="D315" s="131" t="s">
        <v>13</v>
      </c>
      <c r="E315" s="132">
        <v>1</v>
      </c>
      <c r="F315" s="235"/>
      <c r="G315" s="294"/>
      <c r="H315" s="97">
        <f>E315*G315</f>
        <v>0</v>
      </c>
      <c r="I315" s="268"/>
    </row>
    <row r="316" spans="1:14" s="125" customFormat="1">
      <c r="A316" s="269"/>
      <c r="C316" s="424" t="s">
        <v>127</v>
      </c>
      <c r="D316" s="95" t="s">
        <v>13</v>
      </c>
      <c r="E316" s="96">
        <v>1</v>
      </c>
      <c r="F316" s="235"/>
      <c r="G316" s="227"/>
      <c r="H316" s="97">
        <f t="shared" ref="H316" si="27">E316*G316</f>
        <v>0</v>
      </c>
      <c r="I316" s="268"/>
      <c r="J316" s="211"/>
    </row>
    <row r="317" spans="1:14" s="125" customFormat="1">
      <c r="A317" s="269"/>
      <c r="C317" s="424"/>
      <c r="D317" s="95"/>
      <c r="E317" s="96"/>
      <c r="F317" s="235"/>
      <c r="G317" s="227"/>
      <c r="H317" s="97"/>
      <c r="J317" s="211"/>
    </row>
    <row r="318" spans="1:14" s="284" customFormat="1">
      <c r="A318" s="278"/>
      <c r="B318" s="279"/>
      <c r="C318" s="280" t="s">
        <v>69</v>
      </c>
      <c r="D318" s="281"/>
      <c r="E318" s="282"/>
      <c r="F318" s="457"/>
      <c r="G318" s="297"/>
      <c r="H318" s="283"/>
    </row>
    <row r="319" spans="1:14" s="125" customFormat="1">
      <c r="A319" s="269"/>
      <c r="C319" s="424"/>
      <c r="D319" s="95"/>
      <c r="E319" s="96"/>
      <c r="F319" s="235"/>
      <c r="G319" s="227"/>
      <c r="H319" s="97"/>
      <c r="J319" s="211"/>
    </row>
    <row r="320" spans="1:14" s="142" customFormat="1" ht="54">
      <c r="A320" s="100" t="str">
        <f>A3</f>
        <v>2.</v>
      </c>
      <c r="B320" s="90">
        <f>B313+1</f>
        <v>60</v>
      </c>
      <c r="C320" s="305" t="s">
        <v>100</v>
      </c>
      <c r="D320" s="102"/>
      <c r="E320" s="103"/>
      <c r="F320" s="235"/>
      <c r="G320" s="227"/>
      <c r="H320" s="97"/>
      <c r="I320" s="141"/>
      <c r="J320" s="143"/>
      <c r="N320" s="143"/>
    </row>
    <row r="321" spans="1:14" s="152" customFormat="1">
      <c r="A321" s="144"/>
      <c r="B321" s="145"/>
      <c r="C321" s="430" t="s">
        <v>63</v>
      </c>
      <c r="D321" s="146"/>
      <c r="E321" s="147"/>
      <c r="F321" s="235"/>
      <c r="G321" s="227"/>
      <c r="H321" s="148"/>
      <c r="I321" s="149"/>
      <c r="J321" s="151"/>
      <c r="N321" s="151"/>
    </row>
    <row r="322" spans="1:14" s="142" customFormat="1">
      <c r="A322" s="100"/>
      <c r="B322" s="101"/>
      <c r="C322" s="430"/>
      <c r="D322" s="144" t="s">
        <v>13</v>
      </c>
      <c r="E322" s="153">
        <v>1</v>
      </c>
      <c r="F322" s="235"/>
      <c r="G322" s="294"/>
      <c r="H322" s="97">
        <f>E322*G322</f>
        <v>0</v>
      </c>
      <c r="I322" s="141"/>
      <c r="J322" s="143"/>
      <c r="N322" s="143"/>
    </row>
    <row r="323" spans="1:14" s="125" customFormat="1">
      <c r="A323" s="269"/>
      <c r="C323" s="424" t="s">
        <v>127</v>
      </c>
      <c r="D323" s="95" t="s">
        <v>13</v>
      </c>
      <c r="E323" s="96">
        <v>1</v>
      </c>
      <c r="F323" s="235"/>
      <c r="G323" s="227"/>
      <c r="H323" s="97">
        <f t="shared" ref="H323" si="28">E323*G323</f>
        <v>0</v>
      </c>
      <c r="I323" s="268"/>
      <c r="J323" s="211"/>
    </row>
    <row r="324" spans="1:14" s="125" customFormat="1">
      <c r="A324" s="269"/>
      <c r="C324" s="424"/>
      <c r="D324" s="95"/>
      <c r="E324" s="96"/>
      <c r="F324" s="235"/>
      <c r="G324" s="227"/>
      <c r="H324" s="97"/>
      <c r="J324" s="211"/>
    </row>
    <row r="325" spans="1:14" s="125" customFormat="1" ht="94.5">
      <c r="A325" s="114" t="str">
        <f>A3</f>
        <v>2.</v>
      </c>
      <c r="B325" s="90">
        <f>B320+1</f>
        <v>61</v>
      </c>
      <c r="C325" s="305" t="s">
        <v>101</v>
      </c>
      <c r="D325" s="116"/>
      <c r="E325" s="117"/>
      <c r="F325" s="235"/>
      <c r="G325" s="227"/>
      <c r="H325" s="97"/>
      <c r="I325" s="139"/>
      <c r="J325" s="124"/>
    </row>
    <row r="326" spans="1:14" s="125" customFormat="1">
      <c r="A326" s="114"/>
      <c r="B326" s="115"/>
      <c r="C326" s="424" t="s">
        <v>63</v>
      </c>
      <c r="D326" s="126"/>
      <c r="E326" s="127"/>
      <c r="F326" s="235"/>
      <c r="G326" s="227"/>
      <c r="H326" s="128"/>
      <c r="I326" s="139"/>
      <c r="J326" s="124"/>
    </row>
    <row r="327" spans="1:14" s="125" customFormat="1">
      <c r="A327" s="114"/>
      <c r="B327" s="115"/>
      <c r="C327" s="424"/>
      <c r="D327" s="116" t="s">
        <v>13</v>
      </c>
      <c r="E327" s="117">
        <v>1</v>
      </c>
      <c r="F327" s="235"/>
      <c r="G327" s="294"/>
      <c r="H327" s="97">
        <f>E327*G327</f>
        <v>0</v>
      </c>
      <c r="I327" s="139"/>
      <c r="J327" s="124"/>
    </row>
    <row r="328" spans="1:14" s="125" customFormat="1">
      <c r="A328" s="269"/>
      <c r="C328" s="424" t="s">
        <v>127</v>
      </c>
      <c r="D328" s="95" t="s">
        <v>13</v>
      </c>
      <c r="E328" s="96">
        <v>1</v>
      </c>
      <c r="F328" s="235"/>
      <c r="G328" s="227"/>
      <c r="H328" s="97">
        <f t="shared" ref="H328" si="29">E328*G328</f>
        <v>0</v>
      </c>
      <c r="I328" s="268"/>
      <c r="J328" s="211"/>
    </row>
    <row r="329" spans="1:14" s="125" customFormat="1">
      <c r="A329" s="114"/>
      <c r="B329" s="115"/>
      <c r="C329" s="305"/>
      <c r="D329" s="111"/>
      <c r="E329" s="112"/>
      <c r="F329" s="235"/>
      <c r="G329" s="227"/>
      <c r="H329" s="97"/>
      <c r="I329" s="139"/>
      <c r="J329" s="124"/>
    </row>
    <row r="330" spans="1:14" s="141" customFormat="1" ht="84.75" customHeight="1">
      <c r="A330" s="100" t="str">
        <f>A3</f>
        <v>2.</v>
      </c>
      <c r="B330" s="90">
        <f>B325+1</f>
        <v>62</v>
      </c>
      <c r="C330" s="305" t="s">
        <v>102</v>
      </c>
      <c r="D330" s="102"/>
      <c r="E330" s="103"/>
      <c r="F330" s="235"/>
      <c r="G330" s="227"/>
      <c r="H330" s="97"/>
    </row>
    <row r="331" spans="1:14" s="149" customFormat="1">
      <c r="A331" s="144"/>
      <c r="B331" s="145"/>
      <c r="C331" s="430" t="s">
        <v>63</v>
      </c>
      <c r="D331" s="144" t="s">
        <v>13</v>
      </c>
      <c r="E331" s="153">
        <v>2</v>
      </c>
      <c r="F331" s="235"/>
      <c r="G331" s="294"/>
      <c r="H331" s="97">
        <f>E331*G331</f>
        <v>0</v>
      </c>
      <c r="J331" s="150"/>
      <c r="N331" s="150"/>
    </row>
    <row r="332" spans="1:14" s="125" customFormat="1">
      <c r="A332" s="269"/>
      <c r="C332" s="424" t="s">
        <v>127</v>
      </c>
      <c r="D332" s="95" t="s">
        <v>13</v>
      </c>
      <c r="E332" s="96">
        <v>2</v>
      </c>
      <c r="F332" s="235"/>
      <c r="G332" s="227"/>
      <c r="H332" s="97">
        <f t="shared" ref="H332" si="30">E332*G332</f>
        <v>0</v>
      </c>
      <c r="I332" s="268"/>
      <c r="J332" s="211"/>
    </row>
    <row r="333" spans="1:14" s="125" customFormat="1">
      <c r="A333" s="269"/>
      <c r="C333" s="424"/>
      <c r="D333" s="95"/>
      <c r="E333" s="96"/>
      <c r="F333" s="235"/>
      <c r="G333" s="227"/>
      <c r="H333" s="97"/>
      <c r="I333" s="268"/>
      <c r="J333" s="211"/>
    </row>
    <row r="334" spans="1:14" s="125" customFormat="1" ht="54">
      <c r="A334" s="269" t="str">
        <f>A3</f>
        <v>2.</v>
      </c>
      <c r="B334" s="90">
        <f>B330+1</f>
        <v>63</v>
      </c>
      <c r="C334" s="424" t="s">
        <v>275</v>
      </c>
      <c r="D334" s="95"/>
      <c r="E334" s="96"/>
      <c r="F334" s="235"/>
      <c r="G334" s="227"/>
      <c r="H334" s="97"/>
      <c r="I334" s="268"/>
      <c r="J334" s="211"/>
    </row>
    <row r="335" spans="1:14" s="125" customFormat="1">
      <c r="A335" s="269"/>
      <c r="B335" s="90"/>
      <c r="C335" s="424" t="s">
        <v>257</v>
      </c>
      <c r="D335" s="144" t="s">
        <v>13</v>
      </c>
      <c r="E335" s="153">
        <v>28</v>
      </c>
      <c r="F335" s="235"/>
      <c r="G335" s="227"/>
      <c r="H335" s="97">
        <f>E335*G335</f>
        <v>0</v>
      </c>
      <c r="I335" s="268"/>
      <c r="J335" s="211"/>
    </row>
    <row r="336" spans="1:14" s="125" customFormat="1">
      <c r="A336" s="269"/>
      <c r="C336" s="424" t="s">
        <v>127</v>
      </c>
      <c r="D336" s="144" t="s">
        <v>13</v>
      </c>
      <c r="E336" s="96">
        <v>28</v>
      </c>
      <c r="F336" s="235"/>
      <c r="G336" s="227"/>
      <c r="H336" s="97">
        <f t="shared" ref="H336" si="31">E336*G336</f>
        <v>0</v>
      </c>
      <c r="I336" s="268"/>
      <c r="J336" s="211"/>
    </row>
    <row r="337" spans="1:10" s="125" customFormat="1">
      <c r="A337" s="269"/>
      <c r="C337" s="424"/>
      <c r="D337" s="95"/>
      <c r="E337" s="96"/>
      <c r="F337" s="235"/>
      <c r="G337" s="227"/>
      <c r="H337" s="97"/>
      <c r="I337" s="268"/>
      <c r="J337" s="211"/>
    </row>
    <row r="338" spans="1:10" s="125" customFormat="1" ht="54">
      <c r="A338" s="269" t="str">
        <f>A3</f>
        <v>2.</v>
      </c>
      <c r="B338" s="90">
        <f>B334+1</f>
        <v>64</v>
      </c>
      <c r="C338" s="424" t="s">
        <v>276</v>
      </c>
      <c r="D338" s="95"/>
      <c r="E338" s="96"/>
      <c r="F338" s="235"/>
      <c r="G338" s="227"/>
      <c r="H338" s="97"/>
      <c r="I338" s="268"/>
      <c r="J338" s="211"/>
    </row>
    <row r="339" spans="1:10" s="125" customFormat="1">
      <c r="A339" s="269"/>
      <c r="C339" s="424" t="s">
        <v>257</v>
      </c>
      <c r="D339" s="144" t="s">
        <v>13</v>
      </c>
      <c r="E339" s="96">
        <v>4</v>
      </c>
      <c r="F339" s="235"/>
      <c r="G339" s="227"/>
      <c r="H339" s="97">
        <f t="shared" ref="H339:H340" si="32">E339*G339</f>
        <v>0</v>
      </c>
      <c r="I339" s="268"/>
      <c r="J339" s="211"/>
    </row>
    <row r="340" spans="1:10" s="125" customFormat="1">
      <c r="A340" s="269"/>
      <c r="C340" s="424" t="s">
        <v>127</v>
      </c>
      <c r="D340" s="144" t="s">
        <v>13</v>
      </c>
      <c r="E340" s="96">
        <v>4</v>
      </c>
      <c r="F340" s="235"/>
      <c r="G340" s="227"/>
      <c r="H340" s="97">
        <f t="shared" si="32"/>
        <v>0</v>
      </c>
      <c r="I340" s="268"/>
      <c r="J340" s="211"/>
    </row>
    <row r="341" spans="1:10" s="125" customFormat="1">
      <c r="A341" s="269"/>
      <c r="C341" s="424"/>
      <c r="D341" s="144"/>
      <c r="E341" s="96"/>
      <c r="F341" s="235"/>
      <c r="G341" s="96"/>
      <c r="H341" s="97"/>
      <c r="I341" s="268"/>
      <c r="J341" s="211"/>
    </row>
    <row r="342" spans="1:10" s="125" customFormat="1" ht="40.5">
      <c r="A342" s="269" t="str">
        <f>A3</f>
        <v>2.</v>
      </c>
      <c r="B342" s="90">
        <f>B338+1</f>
        <v>65</v>
      </c>
      <c r="C342" s="424" t="s">
        <v>273</v>
      </c>
      <c r="D342" s="144"/>
      <c r="E342" s="96"/>
      <c r="F342" s="235"/>
      <c r="G342" s="96"/>
      <c r="H342" s="97"/>
      <c r="I342" s="268"/>
      <c r="J342" s="211"/>
    </row>
    <row r="343" spans="1:10" s="125" customFormat="1">
      <c r="A343" s="269"/>
      <c r="C343" s="424" t="s">
        <v>270</v>
      </c>
      <c r="D343" s="144" t="s">
        <v>13</v>
      </c>
      <c r="E343" s="96">
        <v>32</v>
      </c>
      <c r="F343" s="235"/>
      <c r="G343" s="227"/>
      <c r="H343" s="97">
        <f t="shared" ref="H343:H344" si="33">E343*G343</f>
        <v>0</v>
      </c>
      <c r="I343" s="268"/>
      <c r="J343" s="211"/>
    </row>
    <row r="344" spans="1:10" s="125" customFormat="1">
      <c r="A344" s="269"/>
      <c r="C344" s="424" t="s">
        <v>127</v>
      </c>
      <c r="D344" s="144" t="s">
        <v>13</v>
      </c>
      <c r="E344" s="96">
        <v>32</v>
      </c>
      <c r="F344" s="235"/>
      <c r="G344" s="227"/>
      <c r="H344" s="97">
        <f t="shared" si="33"/>
        <v>0</v>
      </c>
      <c r="I344" s="268"/>
      <c r="J344" s="211"/>
    </row>
    <row r="345" spans="1:10" s="125" customFormat="1">
      <c r="A345" s="269"/>
      <c r="C345" s="424"/>
      <c r="D345" s="144"/>
      <c r="E345" s="96"/>
      <c r="F345" s="235"/>
      <c r="G345" s="96"/>
      <c r="H345" s="97"/>
      <c r="I345" s="268"/>
      <c r="J345" s="211"/>
    </row>
    <row r="346" spans="1:10" s="125" customFormat="1" ht="54">
      <c r="A346" s="269" t="str">
        <f>A3</f>
        <v>2.</v>
      </c>
      <c r="B346" s="90">
        <f>B342+1</f>
        <v>66</v>
      </c>
      <c r="C346" s="424" t="s">
        <v>274</v>
      </c>
      <c r="D346" s="144"/>
      <c r="E346" s="96"/>
      <c r="F346" s="235"/>
      <c r="G346" s="96"/>
      <c r="H346" s="97"/>
      <c r="I346" s="268"/>
      <c r="J346" s="211"/>
    </row>
    <row r="347" spans="1:10" s="125" customFormat="1">
      <c r="A347" s="269"/>
      <c r="C347" s="424" t="s">
        <v>270</v>
      </c>
      <c r="D347" s="144" t="s">
        <v>13</v>
      </c>
      <c r="E347" s="96">
        <v>32</v>
      </c>
      <c r="F347" s="235"/>
      <c r="G347" s="227"/>
      <c r="H347" s="97">
        <f t="shared" ref="H347:H348" si="34">E347*G347</f>
        <v>0</v>
      </c>
      <c r="I347" s="268"/>
      <c r="J347" s="211"/>
    </row>
    <row r="348" spans="1:10" s="125" customFormat="1">
      <c r="A348" s="269"/>
      <c r="C348" s="424" t="s">
        <v>127</v>
      </c>
      <c r="D348" s="144" t="s">
        <v>13</v>
      </c>
      <c r="E348" s="96">
        <v>32</v>
      </c>
      <c r="F348" s="235"/>
      <c r="G348" s="227"/>
      <c r="H348" s="97">
        <f t="shared" si="34"/>
        <v>0</v>
      </c>
      <c r="I348" s="268"/>
      <c r="J348" s="211"/>
    </row>
    <row r="349" spans="1:10" s="125" customFormat="1">
      <c r="A349" s="269"/>
      <c r="C349" s="424"/>
      <c r="D349" s="144"/>
      <c r="E349" s="96"/>
      <c r="F349" s="235"/>
      <c r="G349" s="96"/>
      <c r="H349" s="97"/>
      <c r="I349" s="268"/>
      <c r="J349" s="211"/>
    </row>
    <row r="350" spans="1:10" s="21" customFormat="1" ht="16.5">
      <c r="A350" s="58"/>
      <c r="B350" s="182"/>
      <c r="C350" s="280" t="s">
        <v>279</v>
      </c>
      <c r="D350" s="22"/>
      <c r="E350" s="22"/>
      <c r="F350" s="457"/>
      <c r="G350" s="458"/>
      <c r="H350" s="22"/>
    </row>
    <row r="351" spans="1:10" s="125" customFormat="1">
      <c r="A351" s="269"/>
      <c r="C351" s="424"/>
      <c r="D351" s="144"/>
      <c r="E351" s="96"/>
      <c r="F351" s="235"/>
      <c r="G351" s="96"/>
      <c r="H351" s="97"/>
      <c r="I351" s="268"/>
      <c r="J351" s="211"/>
    </row>
    <row r="352" spans="1:10" s="286" customFormat="1" ht="127.5">
      <c r="A352" s="269" t="str">
        <f>A346</f>
        <v>2.</v>
      </c>
      <c r="B352" s="90">
        <f>B346+1</f>
        <v>67</v>
      </c>
      <c r="C352" s="444" t="s">
        <v>271</v>
      </c>
      <c r="D352" s="445"/>
      <c r="E352" s="446"/>
      <c r="F352" s="235"/>
      <c r="G352" s="451"/>
      <c r="H352" s="259"/>
    </row>
    <row r="353" spans="1:10" s="286" customFormat="1">
      <c r="A353" s="288"/>
      <c r="B353" s="289"/>
      <c r="C353" s="447" t="s">
        <v>278</v>
      </c>
      <c r="D353" s="445" t="s">
        <v>13</v>
      </c>
      <c r="E353" s="446">
        <v>2</v>
      </c>
      <c r="F353" s="235"/>
      <c r="G353" s="452"/>
      <c r="H353" s="97">
        <f t="shared" ref="H353:H354" si="35">E353*G353</f>
        <v>0</v>
      </c>
    </row>
    <row r="354" spans="1:10" s="286" customFormat="1">
      <c r="A354" s="288"/>
      <c r="B354" s="289"/>
      <c r="C354" s="447" t="s">
        <v>127</v>
      </c>
      <c r="D354" s="445" t="s">
        <v>13</v>
      </c>
      <c r="E354" s="446">
        <v>2</v>
      </c>
      <c r="F354" s="235"/>
      <c r="G354" s="452"/>
      <c r="H354" s="97">
        <f t="shared" si="35"/>
        <v>0</v>
      </c>
    </row>
    <row r="355" spans="1:10" s="286" customFormat="1">
      <c r="A355" s="288"/>
      <c r="B355" s="289"/>
      <c r="C355" s="447"/>
      <c r="D355" s="445"/>
      <c r="E355" s="446"/>
      <c r="F355" s="235"/>
      <c r="G355" s="451"/>
      <c r="H355" s="290"/>
    </row>
    <row r="356" spans="1:10" s="286" customFormat="1" ht="141.75">
      <c r="A356" s="269" t="str">
        <f>A352</f>
        <v>2.</v>
      </c>
      <c r="B356" s="90">
        <f>B352+1</f>
        <v>68</v>
      </c>
      <c r="C356" s="444" t="s">
        <v>272</v>
      </c>
      <c r="D356" s="445"/>
      <c r="E356" s="446"/>
      <c r="F356" s="235"/>
      <c r="G356" s="451"/>
      <c r="H356" s="290"/>
    </row>
    <row r="357" spans="1:10" s="286" customFormat="1">
      <c r="A357" s="288"/>
      <c r="B357" s="289"/>
      <c r="C357" s="447" t="s">
        <v>278</v>
      </c>
      <c r="D357" s="445" t="s">
        <v>13</v>
      </c>
      <c r="E357" s="446">
        <v>3</v>
      </c>
      <c r="F357" s="235"/>
      <c r="G357" s="452"/>
      <c r="H357" s="97">
        <f t="shared" ref="H357:H358" si="36">E357*G357</f>
        <v>0</v>
      </c>
    </row>
    <row r="358" spans="1:10" s="125" customFormat="1">
      <c r="A358" s="269"/>
      <c r="C358" s="424" t="s">
        <v>127</v>
      </c>
      <c r="D358" s="445" t="s">
        <v>13</v>
      </c>
      <c r="E358" s="446">
        <v>3</v>
      </c>
      <c r="F358" s="235"/>
      <c r="G358" s="452"/>
      <c r="H358" s="97">
        <f t="shared" si="36"/>
        <v>0</v>
      </c>
      <c r="I358" s="268"/>
      <c r="J358" s="211"/>
    </row>
    <row r="359" spans="1:10" s="125" customFormat="1">
      <c r="A359" s="269"/>
      <c r="C359" s="424"/>
      <c r="D359" s="144"/>
      <c r="E359" s="96"/>
      <c r="F359" s="235"/>
      <c r="G359" s="96"/>
      <c r="H359" s="97"/>
      <c r="I359" s="268"/>
      <c r="J359" s="211"/>
    </row>
    <row r="360" spans="1:10" s="125" customFormat="1">
      <c r="A360" s="269"/>
      <c r="C360" s="424"/>
      <c r="D360" s="144"/>
      <c r="E360" s="96"/>
      <c r="F360" s="235"/>
      <c r="G360" s="96"/>
      <c r="H360" s="97"/>
      <c r="I360" s="268"/>
      <c r="J360" s="211"/>
    </row>
    <row r="361" spans="1:10" s="125" customFormat="1">
      <c r="A361" s="269"/>
      <c r="C361" s="424"/>
      <c r="D361" s="95"/>
      <c r="E361" s="96"/>
      <c r="F361" s="235"/>
      <c r="G361" s="227"/>
      <c r="H361" s="97"/>
      <c r="I361" s="268"/>
      <c r="J361" s="211"/>
    </row>
    <row r="362" spans="1:10" s="287" customFormat="1">
      <c r="A362" s="165"/>
      <c r="B362" s="166"/>
      <c r="C362" s="440" t="s">
        <v>70</v>
      </c>
      <c r="D362" s="159"/>
      <c r="E362" s="160"/>
      <c r="F362" s="235"/>
      <c r="G362" s="453"/>
      <c r="H362" s="161">
        <f>SUM(H4:H361)</f>
        <v>0</v>
      </c>
    </row>
    <row r="363" spans="1:10">
      <c r="A363" s="89"/>
      <c r="B363" s="90"/>
      <c r="C363" s="427"/>
      <c r="D363" s="95"/>
      <c r="E363" s="96"/>
      <c r="G363" s="454"/>
      <c r="H363" s="93"/>
    </row>
    <row r="364" spans="1:10" s="286" customFormat="1">
      <c r="A364" s="157"/>
      <c r="B364" s="158"/>
      <c r="C364" s="441"/>
      <c r="D364" s="251"/>
      <c r="E364" s="252"/>
      <c r="F364" s="235"/>
      <c r="G364" s="253"/>
      <c r="H364" s="253"/>
    </row>
    <row r="365" spans="1:10" s="286" customFormat="1">
      <c r="A365" s="254"/>
      <c r="B365" s="255"/>
      <c r="C365" s="256"/>
      <c r="D365" s="257"/>
      <c r="E365" s="258"/>
      <c r="F365" s="235"/>
      <c r="G365" s="253"/>
      <c r="H365" s="259"/>
    </row>
    <row r="371" spans="7:7">
      <c r="G371" s="294"/>
    </row>
    <row r="372" spans="7:7">
      <c r="G372" s="294"/>
    </row>
    <row r="373" spans="7:7">
      <c r="G373" s="294"/>
    </row>
    <row r="374" spans="7:7">
      <c r="G374" s="294"/>
    </row>
    <row r="375" spans="7:7">
      <c r="G375" s="294"/>
    </row>
    <row r="376" spans="7:7">
      <c r="G376" s="294"/>
    </row>
    <row r="377" spans="7:7">
      <c r="G377" s="294"/>
    </row>
  </sheetData>
  <autoFilter ref="A1:H366" xr:uid="{00000000-0009-0000-0000-000003000000}">
    <filterColumn colId="0" showButton="0"/>
  </autoFilter>
  <mergeCells count="1">
    <mergeCell ref="A1:B1"/>
  </mergeCells>
  <phoneticPr fontId="39" type="noConversion"/>
  <conditionalFormatting sqref="H193:H195 H197 H199 H204 H209 H214 H224 H327 H322 H310 H305 H299 H294 H289 H284 H272 H267 H262 H257 H252 H247 H239 H234 H229 H219 H315 H277 H302:H303 H325 H202 H207 H212 H217 H227 H237 H232 H242:H245 H250 H255 H260 H265 H270 H275 H281:H282 H287 H292 H297 H308 H313 H13:H191 H318:H320 H336:H339 H342 H346 H349 H329:H334 H221:H222 H355:H356 H359:H361 H351:H352">
    <cfRule type="cellIs" dxfId="40" priority="158" stopIfTrue="1" operator="greaterThan">
      <formula>0</formula>
    </cfRule>
  </conditionalFormatting>
  <conditionalFormatting sqref="H8:H9">
    <cfRule type="cellIs" dxfId="39" priority="155" stopIfTrue="1" operator="greaterThan">
      <formula>0</formula>
    </cfRule>
  </conditionalFormatting>
  <conditionalFormatting sqref="H200:H201">
    <cfRule type="cellIs" dxfId="38" priority="118" stopIfTrue="1" operator="greaterThan">
      <formula>0</formula>
    </cfRule>
  </conditionalFormatting>
  <conditionalFormatting sqref="H205:H206">
    <cfRule type="cellIs" dxfId="37" priority="117" stopIfTrue="1" operator="greaterThan">
      <formula>0</formula>
    </cfRule>
  </conditionalFormatting>
  <conditionalFormatting sqref="H210:H211">
    <cfRule type="cellIs" dxfId="36" priority="116" stopIfTrue="1" operator="greaterThan">
      <formula>0</formula>
    </cfRule>
  </conditionalFormatting>
  <conditionalFormatting sqref="H215:H216">
    <cfRule type="cellIs" dxfId="35" priority="115" stopIfTrue="1" operator="greaterThan">
      <formula>0</formula>
    </cfRule>
  </conditionalFormatting>
  <conditionalFormatting sqref="H220">
    <cfRule type="cellIs" dxfId="34" priority="114" stopIfTrue="1" operator="greaterThan">
      <formula>0</formula>
    </cfRule>
  </conditionalFormatting>
  <conditionalFormatting sqref="H225:H226">
    <cfRule type="cellIs" dxfId="33" priority="111" stopIfTrue="1" operator="greaterThan">
      <formula>0</formula>
    </cfRule>
  </conditionalFormatting>
  <conditionalFormatting sqref="H230:H231">
    <cfRule type="cellIs" dxfId="32" priority="110" stopIfTrue="1" operator="greaterThan">
      <formula>0</formula>
    </cfRule>
  </conditionalFormatting>
  <conditionalFormatting sqref="H235:H236">
    <cfRule type="cellIs" dxfId="31" priority="109" stopIfTrue="1" operator="greaterThan">
      <formula>0</formula>
    </cfRule>
  </conditionalFormatting>
  <conditionalFormatting sqref="H240:H241">
    <cfRule type="cellIs" dxfId="30" priority="108" stopIfTrue="1" operator="greaterThan">
      <formula>0</formula>
    </cfRule>
  </conditionalFormatting>
  <conditionalFormatting sqref="H248:H249">
    <cfRule type="cellIs" dxfId="29" priority="107" stopIfTrue="1" operator="greaterThan">
      <formula>0</formula>
    </cfRule>
  </conditionalFormatting>
  <conditionalFormatting sqref="H253:H254">
    <cfRule type="cellIs" dxfId="28" priority="106" stopIfTrue="1" operator="greaterThan">
      <formula>0</formula>
    </cfRule>
  </conditionalFormatting>
  <conditionalFormatting sqref="H258:H259">
    <cfRule type="cellIs" dxfId="27" priority="105" stopIfTrue="1" operator="greaterThan">
      <formula>0</formula>
    </cfRule>
  </conditionalFormatting>
  <conditionalFormatting sqref="H263:H264">
    <cfRule type="cellIs" dxfId="26" priority="104" stopIfTrue="1" operator="greaterThan">
      <formula>0</formula>
    </cfRule>
  </conditionalFormatting>
  <conditionalFormatting sqref="H268:H269">
    <cfRule type="cellIs" dxfId="25" priority="103" stopIfTrue="1" operator="greaterThan">
      <formula>0</formula>
    </cfRule>
  </conditionalFormatting>
  <conditionalFormatting sqref="H273:H274">
    <cfRule type="cellIs" dxfId="24" priority="102" stopIfTrue="1" operator="greaterThan">
      <formula>0</formula>
    </cfRule>
  </conditionalFormatting>
  <conditionalFormatting sqref="H278:H279">
    <cfRule type="cellIs" dxfId="23" priority="101" stopIfTrue="1" operator="greaterThan">
      <formula>0</formula>
    </cfRule>
  </conditionalFormatting>
  <conditionalFormatting sqref="H285:H286">
    <cfRule type="cellIs" dxfId="22" priority="100" stopIfTrue="1" operator="greaterThan">
      <formula>0</formula>
    </cfRule>
  </conditionalFormatting>
  <conditionalFormatting sqref="H290:H291">
    <cfRule type="cellIs" dxfId="21" priority="99" stopIfTrue="1" operator="greaterThan">
      <formula>0</formula>
    </cfRule>
  </conditionalFormatting>
  <conditionalFormatting sqref="H295:H296">
    <cfRule type="cellIs" dxfId="20" priority="98" stopIfTrue="1" operator="greaterThan">
      <formula>0</formula>
    </cfRule>
  </conditionalFormatting>
  <conditionalFormatting sqref="H300:H301">
    <cfRule type="cellIs" dxfId="19" priority="97" stopIfTrue="1" operator="greaterThan">
      <formula>0</formula>
    </cfRule>
  </conditionalFormatting>
  <conditionalFormatting sqref="H306:H307">
    <cfRule type="cellIs" dxfId="18" priority="96" stopIfTrue="1" operator="greaterThan">
      <formula>0</formula>
    </cfRule>
  </conditionalFormatting>
  <conditionalFormatting sqref="H311:H312">
    <cfRule type="cellIs" dxfId="17" priority="95" stopIfTrue="1" operator="greaterThan">
      <formula>0</formula>
    </cfRule>
  </conditionalFormatting>
  <conditionalFormatting sqref="H316:H317">
    <cfRule type="cellIs" dxfId="16" priority="94" stopIfTrue="1" operator="greaterThan">
      <formula>0</formula>
    </cfRule>
  </conditionalFormatting>
  <conditionalFormatting sqref="H323:H324">
    <cfRule type="cellIs" dxfId="15" priority="88" stopIfTrue="1" operator="greaterThan">
      <formula>0</formula>
    </cfRule>
  </conditionalFormatting>
  <conditionalFormatting sqref="H328">
    <cfRule type="cellIs" dxfId="14" priority="87" stopIfTrue="1" operator="greaterThan">
      <formula>0</formula>
    </cfRule>
  </conditionalFormatting>
  <conditionalFormatting sqref="H280">
    <cfRule type="cellIs" dxfId="13" priority="82" stopIfTrue="1" operator="greaterThan">
      <formula>0</formula>
    </cfRule>
  </conditionalFormatting>
  <conditionalFormatting sqref="I346 I349 I8:I342 I351:I361">
    <cfRule type="cellIs" dxfId="12" priority="18" operator="lessThan">
      <formula>0</formula>
    </cfRule>
  </conditionalFormatting>
  <conditionalFormatting sqref="H335">
    <cfRule type="cellIs" dxfId="11" priority="13" stopIfTrue="1" operator="greaterThan">
      <formula>0</formula>
    </cfRule>
  </conditionalFormatting>
  <conditionalFormatting sqref="H340:H341">
    <cfRule type="cellIs" dxfId="10" priority="11" stopIfTrue="1" operator="greaterThan">
      <formula>0</formula>
    </cfRule>
  </conditionalFormatting>
  <conditionalFormatting sqref="H343">
    <cfRule type="cellIs" dxfId="9" priority="10" stopIfTrue="1" operator="greaterThan">
      <formula>0</formula>
    </cfRule>
  </conditionalFormatting>
  <conditionalFormatting sqref="I343:I345">
    <cfRule type="cellIs" dxfId="8" priority="9" operator="lessThan">
      <formula>0</formula>
    </cfRule>
  </conditionalFormatting>
  <conditionalFormatting sqref="H344:H345">
    <cfRule type="cellIs" dxfId="7" priority="8" stopIfTrue="1" operator="greaterThan">
      <formula>0</formula>
    </cfRule>
  </conditionalFormatting>
  <conditionalFormatting sqref="H347">
    <cfRule type="cellIs" dxfId="6" priority="7" stopIfTrue="1" operator="greaterThan">
      <formula>0</formula>
    </cfRule>
  </conditionalFormatting>
  <conditionalFormatting sqref="I347:I348">
    <cfRule type="cellIs" dxfId="5" priority="6" operator="lessThan">
      <formula>0</formula>
    </cfRule>
  </conditionalFormatting>
  <conditionalFormatting sqref="H348">
    <cfRule type="cellIs" dxfId="4" priority="5" stopIfTrue="1" operator="greaterThan">
      <formula>0</formula>
    </cfRule>
  </conditionalFormatting>
  <conditionalFormatting sqref="H353">
    <cfRule type="cellIs" dxfId="3" priority="4" stopIfTrue="1" operator="greaterThan">
      <formula>0</formula>
    </cfRule>
  </conditionalFormatting>
  <conditionalFormatting sqref="H357">
    <cfRule type="cellIs" dxfId="2" priority="3" stopIfTrue="1" operator="greaterThan">
      <formula>0</formula>
    </cfRule>
  </conditionalFormatting>
  <conditionalFormatting sqref="H358">
    <cfRule type="cellIs" dxfId="1" priority="2" stopIfTrue="1" operator="greaterThan">
      <formula>0</formula>
    </cfRule>
  </conditionalFormatting>
  <conditionalFormatting sqref="H354">
    <cfRule type="cellIs" dxfId="0" priority="1" stopIfTrue="1" operator="greaterThan">
      <formula>0</formula>
    </cfRule>
  </conditionalFormatting>
  <pageMargins left="0.23622047244094491" right="0.23622047244094491" top="0.74803149606299213" bottom="0.74803149606299213" header="0.31496062992125984" footer="0.31496062992125984"/>
  <pageSetup paperSize="9" scale="78" fitToHeight="0" orientation="portrait" r:id="rId1"/>
  <headerFooter>
    <oddHeader>&amp;C&amp;A&amp;R&amp;"Arial Narrow,Regular"&amp;8HOTEL ROŽANIĆ, MOTOVUN</oddHeader>
    <oddFooter>&amp;C&amp;"Arial,Regular"&amp;9Page &amp;P of &amp;N</oddFooter>
  </headerFooter>
  <rowBreaks count="15" manualBreakCount="15">
    <brk id="26" max="6" man="1"/>
    <brk id="57" max="9" man="1"/>
    <brk id="88" max="9" man="1"/>
    <brk id="98" max="9" man="1"/>
    <brk id="120" max="9" man="1"/>
    <brk id="129" max="9" man="1"/>
    <brk id="162" max="9" man="1"/>
    <brk id="191" max="9" man="1"/>
    <brk id="216" max="9" man="1"/>
    <brk id="221" max="9" man="1"/>
    <brk id="241" max="9" man="1"/>
    <brk id="273" max="6" man="1"/>
    <brk id="302" max="6" man="1"/>
    <brk id="318" max="9" man="1"/>
    <brk id="33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59999389629810485"/>
    <pageSetUpPr fitToPage="1"/>
  </sheetPr>
  <dimension ref="A1:H163"/>
  <sheetViews>
    <sheetView view="pageBreakPreview" zoomScale="115" zoomScaleNormal="115" zoomScaleSheetLayoutView="115" zoomScalePageLayoutView="85" workbookViewId="0">
      <pane ySplit="1" topLeftCell="A2" activePane="bottomLeft" state="frozen"/>
      <selection pane="bottomLeft" sqref="A1:B1"/>
    </sheetView>
  </sheetViews>
  <sheetFormatPr defaultColWidth="8.85546875" defaultRowHeight="16.5"/>
  <cols>
    <col min="1" max="1" width="3.7109375" style="400" customWidth="1"/>
    <col min="2" max="2" width="3.7109375" style="401" customWidth="1"/>
    <col min="3" max="3" width="56.140625" style="365" customWidth="1"/>
    <col min="4" max="4" width="9.7109375" style="361" customWidth="1"/>
    <col min="5" max="5" width="11" style="335" bestFit="1" customWidth="1"/>
    <col min="6" max="6" width="35.28515625" style="335" customWidth="1"/>
    <col min="7" max="7" width="10.42578125" style="299" bestFit="1" customWidth="1"/>
    <col min="8" max="8" width="11" style="299" customWidth="1"/>
    <col min="9" max="16384" width="8.85546875" style="195"/>
  </cols>
  <sheetData>
    <row r="1" spans="1:8" ht="40.5" customHeight="1">
      <c r="A1" s="460" t="s">
        <v>6</v>
      </c>
      <c r="B1" s="460"/>
      <c r="C1" s="201" t="s">
        <v>7</v>
      </c>
      <c r="D1" s="243" t="s">
        <v>8</v>
      </c>
      <c r="E1" s="244" t="s">
        <v>9</v>
      </c>
      <c r="F1" s="244" t="s">
        <v>280</v>
      </c>
      <c r="G1" s="245" t="s">
        <v>10</v>
      </c>
      <c r="H1" s="245" t="s">
        <v>11</v>
      </c>
    </row>
    <row r="3" spans="1:8">
      <c r="A3" s="339" t="s">
        <v>121</v>
      </c>
      <c r="B3" s="340"/>
      <c r="C3" s="362" t="s">
        <v>3</v>
      </c>
      <c r="D3" s="366"/>
      <c r="E3" s="336"/>
      <c r="F3" s="336"/>
      <c r="G3" s="300"/>
      <c r="H3" s="300"/>
    </row>
    <row r="4" spans="1:8" s="194" customFormat="1" ht="67.5">
      <c r="A4" s="341"/>
      <c r="B4" s="342"/>
      <c r="C4" s="301" t="s">
        <v>147</v>
      </c>
      <c r="D4" s="367"/>
      <c r="E4" s="337"/>
      <c r="F4" s="337"/>
      <c r="G4" s="302"/>
      <c r="H4" s="302"/>
    </row>
    <row r="5" spans="1:8" s="194" customFormat="1">
      <c r="A5" s="341"/>
      <c r="B5" s="342"/>
      <c r="C5" s="301"/>
      <c r="D5" s="367"/>
      <c r="E5" s="337"/>
      <c r="F5" s="337"/>
      <c r="G5" s="302"/>
      <c r="H5" s="302"/>
    </row>
    <row r="6" spans="1:8" s="194" customFormat="1">
      <c r="A6" s="369"/>
      <c r="B6" s="370"/>
      <c r="C6" s="363" t="s">
        <v>158</v>
      </c>
      <c r="D6" s="307"/>
      <c r="E6" s="335"/>
      <c r="F6" s="335"/>
      <c r="G6" s="304"/>
      <c r="H6" s="304"/>
    </row>
    <row r="7" spans="1:8" s="194" customFormat="1">
      <c r="A7" s="369"/>
      <c r="B7" s="370"/>
      <c r="C7" s="363"/>
      <c r="D7" s="307"/>
      <c r="E7" s="335"/>
      <c r="F7" s="335"/>
      <c r="G7" s="304"/>
      <c r="H7" s="304"/>
    </row>
    <row r="8" spans="1:8">
      <c r="A8" s="371" t="str">
        <f>A3</f>
        <v>3.</v>
      </c>
      <c r="B8" s="372">
        <v>1</v>
      </c>
      <c r="C8" s="306" t="s">
        <v>35</v>
      </c>
      <c r="D8" s="307"/>
      <c r="E8" s="308"/>
      <c r="F8" s="308"/>
      <c r="G8" s="309"/>
      <c r="H8" s="310"/>
    </row>
    <row r="9" spans="1:8" ht="81">
      <c r="A9" s="373"/>
      <c r="B9" s="364"/>
      <c r="C9" s="305" t="s">
        <v>189</v>
      </c>
      <c r="D9" s="307"/>
      <c r="E9" s="308"/>
      <c r="F9" s="308"/>
      <c r="G9" s="311"/>
      <c r="H9" s="311"/>
    </row>
    <row r="10" spans="1:8">
      <c r="A10" s="373"/>
      <c r="B10" s="364"/>
      <c r="C10" s="305" t="s">
        <v>36</v>
      </c>
      <c r="D10" s="308" t="s">
        <v>12</v>
      </c>
      <c r="E10" s="317">
        <v>84.6</v>
      </c>
      <c r="F10" s="317"/>
      <c r="G10" s="331"/>
      <c r="H10" s="311">
        <f>G10*E10</f>
        <v>0</v>
      </c>
    </row>
    <row r="11" spans="1:8">
      <c r="A11" s="369"/>
      <c r="B11" s="370"/>
      <c r="C11" s="305" t="s">
        <v>33</v>
      </c>
      <c r="D11" s="308" t="s">
        <v>14</v>
      </c>
      <c r="E11" s="317">
        <v>20</v>
      </c>
      <c r="F11" s="317"/>
      <c r="G11" s="331"/>
      <c r="H11" s="311">
        <f>G11*E11</f>
        <v>0</v>
      </c>
    </row>
    <row r="12" spans="1:8" s="197" customFormat="1">
      <c r="A12" s="374"/>
      <c r="B12" s="375"/>
      <c r="C12" s="312" t="s">
        <v>42</v>
      </c>
      <c r="D12" s="313" t="s">
        <v>12</v>
      </c>
      <c r="E12" s="317">
        <f>E10+E11*0.1</f>
        <v>86.6</v>
      </c>
      <c r="F12" s="317"/>
      <c r="G12" s="332"/>
      <c r="H12" s="314">
        <f>G12*E12</f>
        <v>0</v>
      </c>
    </row>
    <row r="13" spans="1:8">
      <c r="A13" s="376"/>
      <c r="B13" s="377"/>
      <c r="C13" s="315"/>
      <c r="D13" s="316"/>
      <c r="E13" s="317"/>
      <c r="F13" s="317"/>
      <c r="G13" s="311"/>
      <c r="H13" s="311"/>
    </row>
    <row r="14" spans="1:8">
      <c r="A14" s="371" t="str">
        <f>A3</f>
        <v>3.</v>
      </c>
      <c r="B14" s="372">
        <f>B8+1</f>
        <v>2</v>
      </c>
      <c r="C14" s="306" t="s">
        <v>106</v>
      </c>
      <c r="D14" s="307"/>
      <c r="E14" s="316"/>
      <c r="F14" s="316"/>
      <c r="G14" s="309"/>
      <c r="H14" s="310"/>
    </row>
    <row r="15" spans="1:8" ht="67.5">
      <c r="A15" s="373"/>
      <c r="B15" s="364"/>
      <c r="C15" s="305" t="s">
        <v>190</v>
      </c>
      <c r="D15" s="307"/>
      <c r="E15" s="316"/>
      <c r="F15" s="316"/>
      <c r="G15" s="311"/>
      <c r="H15" s="311"/>
    </row>
    <row r="16" spans="1:8">
      <c r="A16" s="373"/>
      <c r="B16" s="364"/>
      <c r="C16" s="305" t="s">
        <v>139</v>
      </c>
      <c r="D16" s="308" t="s">
        <v>12</v>
      </c>
      <c r="E16" s="317">
        <v>24</v>
      </c>
      <c r="F16" s="317"/>
      <c r="G16" s="311"/>
      <c r="H16" s="311">
        <f>G16*E16</f>
        <v>0</v>
      </c>
    </row>
    <row r="17" spans="1:8">
      <c r="A17" s="369"/>
      <c r="B17" s="370"/>
      <c r="C17" s="305" t="s">
        <v>33</v>
      </c>
      <c r="D17" s="308" t="s">
        <v>14</v>
      </c>
      <c r="E17" s="317">
        <v>4.32</v>
      </c>
      <c r="F17" s="317"/>
      <c r="G17" s="311"/>
      <c r="H17" s="311">
        <f>G17*E17</f>
        <v>0</v>
      </c>
    </row>
    <row r="18" spans="1:8" s="197" customFormat="1">
      <c r="A18" s="374"/>
      <c r="B18" s="375"/>
      <c r="C18" s="312" t="s">
        <v>42</v>
      </c>
      <c r="D18" s="313" t="s">
        <v>12</v>
      </c>
      <c r="E18" s="317">
        <f>E16+E17*0.1</f>
        <v>24.431999999999999</v>
      </c>
      <c r="F18" s="317"/>
      <c r="G18" s="314"/>
      <c r="H18" s="314">
        <f>G18*E18</f>
        <v>0</v>
      </c>
    </row>
    <row r="19" spans="1:8">
      <c r="A19" s="376"/>
      <c r="B19" s="377"/>
      <c r="C19" s="315"/>
      <c r="D19" s="316"/>
      <c r="E19" s="317"/>
      <c r="F19" s="317"/>
      <c r="G19" s="311"/>
      <c r="H19" s="311"/>
    </row>
    <row r="20" spans="1:8">
      <c r="A20" s="371" t="str">
        <f>A3</f>
        <v>3.</v>
      </c>
      <c r="B20" s="372">
        <f>B14+1</f>
        <v>3</v>
      </c>
      <c r="C20" s="306" t="s">
        <v>107</v>
      </c>
      <c r="D20" s="307"/>
      <c r="E20" s="316"/>
      <c r="F20" s="316"/>
      <c r="G20" s="309"/>
      <c r="H20" s="310"/>
    </row>
    <row r="21" spans="1:8" ht="81">
      <c r="A21" s="373"/>
      <c r="B21" s="364"/>
      <c r="C21" s="305" t="s">
        <v>189</v>
      </c>
      <c r="D21" s="307"/>
      <c r="E21" s="316"/>
      <c r="F21" s="316"/>
      <c r="G21" s="311"/>
      <c r="H21" s="311"/>
    </row>
    <row r="22" spans="1:8">
      <c r="A22" s="373"/>
      <c r="B22" s="364"/>
      <c r="C22" s="305" t="s">
        <v>15</v>
      </c>
      <c r="D22" s="308" t="s">
        <v>12</v>
      </c>
      <c r="E22" s="317">
        <v>21.5</v>
      </c>
      <c r="F22" s="317"/>
      <c r="G22" s="311"/>
      <c r="H22" s="311">
        <f>G22*E22</f>
        <v>0</v>
      </c>
    </row>
    <row r="23" spans="1:8">
      <c r="A23" s="373"/>
      <c r="B23" s="364"/>
      <c r="C23" s="305" t="s">
        <v>19</v>
      </c>
      <c r="D23" s="308" t="s">
        <v>12</v>
      </c>
      <c r="E23" s="317">
        <v>52</v>
      </c>
      <c r="F23" s="317"/>
      <c r="G23" s="311"/>
      <c r="H23" s="311">
        <f>G23*E23</f>
        <v>0</v>
      </c>
    </row>
    <row r="24" spans="1:8" s="197" customFormat="1">
      <c r="A24" s="374"/>
      <c r="B24" s="375"/>
      <c r="C24" s="312" t="s">
        <v>42</v>
      </c>
      <c r="D24" s="313" t="s">
        <v>12</v>
      </c>
      <c r="E24" s="317">
        <f>SUM(E22:E23)</f>
        <v>73.5</v>
      </c>
      <c r="F24" s="317"/>
      <c r="G24" s="314"/>
      <c r="H24" s="314">
        <f>G24*E24</f>
        <v>0</v>
      </c>
    </row>
    <row r="25" spans="1:8">
      <c r="A25" s="373"/>
      <c r="B25" s="364"/>
      <c r="C25" s="305"/>
      <c r="D25" s="308"/>
      <c r="E25" s="317"/>
      <c r="F25" s="317"/>
      <c r="G25" s="311"/>
      <c r="H25" s="311"/>
    </row>
    <row r="26" spans="1:8">
      <c r="A26" s="378" t="str">
        <f>A3</f>
        <v>3.</v>
      </c>
      <c r="B26" s="379">
        <f>B20+1</f>
        <v>4</v>
      </c>
      <c r="C26" s="306" t="s">
        <v>32</v>
      </c>
      <c r="D26" s="307"/>
      <c r="E26" s="316"/>
      <c r="F26" s="316"/>
      <c r="G26" s="309"/>
      <c r="H26" s="310"/>
    </row>
    <row r="27" spans="1:8" ht="81">
      <c r="A27" s="373"/>
      <c r="B27" s="364"/>
      <c r="C27" s="305" t="s">
        <v>191</v>
      </c>
      <c r="D27" s="307"/>
      <c r="E27" s="316"/>
      <c r="F27" s="316"/>
      <c r="G27" s="311"/>
      <c r="H27" s="311"/>
    </row>
    <row r="28" spans="1:8">
      <c r="A28" s="373"/>
      <c r="B28" s="364"/>
      <c r="C28" s="305" t="s">
        <v>15</v>
      </c>
      <c r="D28" s="308" t="s">
        <v>12</v>
      </c>
      <c r="E28" s="317">
        <f>8.37</f>
        <v>8.3699999999999992</v>
      </c>
      <c r="F28" s="317"/>
      <c r="G28" s="311"/>
      <c r="H28" s="311">
        <f>G28*E28</f>
        <v>0</v>
      </c>
    </row>
    <row r="29" spans="1:8">
      <c r="A29" s="373"/>
      <c r="B29" s="364"/>
      <c r="C29" s="305" t="s">
        <v>19</v>
      </c>
      <c r="D29" s="308" t="s">
        <v>12</v>
      </c>
      <c r="E29" s="317">
        <v>26</v>
      </c>
      <c r="F29" s="317"/>
      <c r="G29" s="311"/>
      <c r="H29" s="311">
        <f>G29*E29</f>
        <v>0</v>
      </c>
    </row>
    <row r="30" spans="1:8">
      <c r="A30" s="373"/>
      <c r="B30" s="364"/>
      <c r="C30" s="305" t="s">
        <v>33</v>
      </c>
      <c r="D30" s="308" t="s">
        <v>159</v>
      </c>
      <c r="E30" s="317">
        <v>4</v>
      </c>
      <c r="F30" s="317"/>
      <c r="G30" s="311"/>
      <c r="H30" s="311">
        <f>G30*E30</f>
        <v>0</v>
      </c>
    </row>
    <row r="31" spans="1:8">
      <c r="A31" s="376"/>
      <c r="B31" s="377"/>
      <c r="C31" s="315" t="s">
        <v>42</v>
      </c>
      <c r="D31" s="316" t="s">
        <v>12</v>
      </c>
      <c r="E31" s="317">
        <f>SUM(E28:E29)+4*0.1</f>
        <v>34.769999999999996</v>
      </c>
      <c r="F31" s="317"/>
      <c r="G31" s="311"/>
      <c r="H31" s="311">
        <f>G31*E31</f>
        <v>0</v>
      </c>
    </row>
    <row r="32" spans="1:8">
      <c r="A32" s="369"/>
      <c r="B32" s="370"/>
      <c r="C32" s="315"/>
      <c r="D32" s="316"/>
      <c r="E32" s="317"/>
      <c r="F32" s="317"/>
      <c r="G32" s="311"/>
      <c r="H32" s="311"/>
    </row>
    <row r="33" spans="1:8" s="198" customFormat="1">
      <c r="A33" s="380" t="str">
        <f>A3</f>
        <v>3.</v>
      </c>
      <c r="B33" s="381">
        <f>B26+1</f>
        <v>5</v>
      </c>
      <c r="C33" s="306" t="s">
        <v>221</v>
      </c>
      <c r="D33" s="307"/>
      <c r="E33" s="316"/>
      <c r="F33" s="316"/>
      <c r="G33" s="309"/>
      <c r="H33" s="310"/>
    </row>
    <row r="34" spans="1:8" s="198" customFormat="1" ht="135">
      <c r="A34" s="373"/>
      <c r="B34" s="364"/>
      <c r="C34" s="305" t="s">
        <v>192</v>
      </c>
      <c r="D34" s="307"/>
      <c r="E34" s="316"/>
      <c r="F34" s="316"/>
      <c r="G34" s="311"/>
      <c r="H34" s="318"/>
    </row>
    <row r="35" spans="1:8" s="198" customFormat="1">
      <c r="A35" s="373"/>
      <c r="B35" s="364"/>
      <c r="C35" s="305" t="s">
        <v>15</v>
      </c>
      <c r="D35" s="308" t="s">
        <v>12</v>
      </c>
      <c r="E35" s="317">
        <v>55</v>
      </c>
      <c r="F35" s="317"/>
      <c r="G35" s="311"/>
      <c r="H35" s="311">
        <f>G35*E35</f>
        <v>0</v>
      </c>
    </row>
    <row r="36" spans="1:8" s="198" customFormat="1">
      <c r="A36" s="369"/>
      <c r="B36" s="370"/>
      <c r="C36" s="305" t="s">
        <v>19</v>
      </c>
      <c r="D36" s="308" t="s">
        <v>12</v>
      </c>
      <c r="E36" s="317">
        <f>72.27+81.55+81.25</f>
        <v>235.07</v>
      </c>
      <c r="F36" s="317"/>
      <c r="G36" s="311"/>
      <c r="H36" s="311">
        <f>G36*E36</f>
        <v>0</v>
      </c>
    </row>
    <row r="37" spans="1:8" s="198" customFormat="1">
      <c r="A37" s="369"/>
      <c r="B37" s="370"/>
      <c r="C37" s="305" t="s">
        <v>160</v>
      </c>
      <c r="D37" s="308" t="s">
        <v>14</v>
      </c>
      <c r="E37" s="317">
        <v>82</v>
      </c>
      <c r="F37" s="317"/>
      <c r="G37" s="311"/>
      <c r="H37" s="311">
        <f>G37*E37</f>
        <v>0</v>
      </c>
    </row>
    <row r="38" spans="1:8" s="198" customFormat="1">
      <c r="A38" s="376"/>
      <c r="B38" s="377"/>
      <c r="C38" s="315" t="s">
        <v>42</v>
      </c>
      <c r="D38" s="316" t="s">
        <v>12</v>
      </c>
      <c r="E38" s="317">
        <f>SUM(E35:E36)+E37*0.15</f>
        <v>302.37</v>
      </c>
      <c r="F38" s="317"/>
      <c r="G38" s="311"/>
      <c r="H38" s="311">
        <f>G38*E38</f>
        <v>0</v>
      </c>
    </row>
    <row r="39" spans="1:8">
      <c r="A39" s="373"/>
      <c r="B39" s="364"/>
      <c r="C39" s="363"/>
      <c r="D39" s="307"/>
      <c r="E39" s="316"/>
      <c r="F39" s="316"/>
      <c r="G39" s="303"/>
      <c r="H39" s="303"/>
    </row>
    <row r="40" spans="1:8" s="199" customFormat="1">
      <c r="A40" s="382" t="str">
        <f>A3</f>
        <v>3.</v>
      </c>
      <c r="B40" s="383">
        <f>B33+1</f>
        <v>6</v>
      </c>
      <c r="C40" s="306" t="s">
        <v>161</v>
      </c>
      <c r="D40" s="307"/>
      <c r="E40" s="316"/>
      <c r="F40" s="316"/>
      <c r="G40" s="311"/>
      <c r="H40" s="311"/>
    </row>
    <row r="41" spans="1:8" s="199" customFormat="1" ht="67.5">
      <c r="A41" s="373"/>
      <c r="B41" s="364"/>
      <c r="C41" s="305" t="s">
        <v>193</v>
      </c>
      <c r="D41" s="307"/>
      <c r="E41" s="316"/>
      <c r="F41" s="316"/>
      <c r="G41" s="311"/>
      <c r="H41" s="318"/>
    </row>
    <row r="42" spans="1:8" s="199" customFormat="1">
      <c r="A42" s="369"/>
      <c r="B42" s="370"/>
      <c r="C42" s="305" t="s">
        <v>108</v>
      </c>
      <c r="D42" s="308" t="s">
        <v>12</v>
      </c>
      <c r="E42" s="317">
        <v>119.69</v>
      </c>
      <c r="F42" s="317"/>
      <c r="G42" s="311"/>
      <c r="H42" s="311">
        <f>G42*E42</f>
        <v>0</v>
      </c>
    </row>
    <row r="43" spans="1:8" s="199" customFormat="1">
      <c r="A43" s="369"/>
      <c r="B43" s="370"/>
      <c r="C43" s="305" t="s">
        <v>109</v>
      </c>
      <c r="D43" s="308" t="s">
        <v>12</v>
      </c>
      <c r="E43" s="317">
        <v>425</v>
      </c>
      <c r="F43" s="317"/>
      <c r="G43" s="311"/>
      <c r="H43" s="311">
        <f>G43*E43</f>
        <v>0</v>
      </c>
    </row>
    <row r="44" spans="1:8" s="199" customFormat="1">
      <c r="A44" s="376"/>
      <c r="B44" s="377"/>
      <c r="C44" s="315" t="s">
        <v>42</v>
      </c>
      <c r="D44" s="316" t="s">
        <v>12</v>
      </c>
      <c r="E44" s="317">
        <f>SUM(E42:E43)</f>
        <v>544.69000000000005</v>
      </c>
      <c r="F44" s="317"/>
      <c r="G44" s="311"/>
      <c r="H44" s="311">
        <f>G44*E44</f>
        <v>0</v>
      </c>
    </row>
    <row r="45" spans="1:8" s="199" customFormat="1">
      <c r="A45" s="376"/>
      <c r="B45" s="377"/>
      <c r="C45" s="315"/>
      <c r="D45" s="316"/>
      <c r="E45" s="317"/>
      <c r="F45" s="317"/>
      <c r="G45" s="311"/>
      <c r="H45" s="311"/>
    </row>
    <row r="46" spans="1:8" s="199" customFormat="1">
      <c r="A46" s="384" t="str">
        <f>A3</f>
        <v>3.</v>
      </c>
      <c r="B46" s="385">
        <f>B40+1</f>
        <v>7</v>
      </c>
      <c r="C46" s="306" t="s">
        <v>162</v>
      </c>
      <c r="D46" s="307"/>
      <c r="E46" s="316"/>
      <c r="F46" s="316"/>
      <c r="G46" s="311"/>
      <c r="H46" s="311"/>
    </row>
    <row r="47" spans="1:8" s="199" customFormat="1" ht="108">
      <c r="A47" s="373"/>
      <c r="B47" s="364"/>
      <c r="C47" s="305" t="s">
        <v>249</v>
      </c>
      <c r="D47" s="307"/>
      <c r="E47" s="316"/>
      <c r="F47" s="316"/>
      <c r="G47" s="311"/>
      <c r="H47" s="318"/>
    </row>
    <row r="48" spans="1:8" s="199" customFormat="1" ht="27">
      <c r="A48" s="373"/>
      <c r="B48" s="364"/>
      <c r="C48" s="364" t="s">
        <v>163</v>
      </c>
      <c r="D48" s="307"/>
      <c r="E48" s="316"/>
      <c r="F48" s="316"/>
      <c r="G48" s="311"/>
      <c r="H48" s="318"/>
    </row>
    <row r="49" spans="1:8" s="199" customFormat="1">
      <c r="A49" s="369"/>
      <c r="B49" s="370"/>
      <c r="C49" s="305" t="s">
        <v>250</v>
      </c>
      <c r="D49" s="308" t="s">
        <v>12</v>
      </c>
      <c r="E49" s="317">
        <v>22.6</v>
      </c>
      <c r="F49" s="317"/>
      <c r="G49" s="311"/>
      <c r="H49" s="311">
        <f>G49*E49</f>
        <v>0</v>
      </c>
    </row>
    <row r="50" spans="1:8" s="199" customFormat="1">
      <c r="A50" s="369"/>
      <c r="B50" s="370"/>
      <c r="C50" s="305" t="s">
        <v>248</v>
      </c>
      <c r="D50" s="308" t="s">
        <v>12</v>
      </c>
      <c r="E50" s="317">
        <v>22.6</v>
      </c>
      <c r="F50" s="317"/>
      <c r="G50" s="311"/>
      <c r="H50" s="311">
        <f>E50*G50</f>
        <v>0</v>
      </c>
    </row>
    <row r="51" spans="1:8" s="199" customFormat="1">
      <c r="A51" s="369"/>
      <c r="B51" s="370"/>
      <c r="C51" s="305" t="s">
        <v>251</v>
      </c>
      <c r="D51" s="308" t="s">
        <v>12</v>
      </c>
      <c r="E51" s="317">
        <v>2.4</v>
      </c>
      <c r="F51" s="317"/>
      <c r="G51" s="311"/>
      <c r="H51" s="311">
        <f>G51*E51</f>
        <v>0</v>
      </c>
    </row>
    <row r="52" spans="1:8" s="199" customFormat="1">
      <c r="A52" s="369"/>
      <c r="B52" s="370"/>
      <c r="C52" s="305" t="s">
        <v>252</v>
      </c>
      <c r="D52" s="308" t="s">
        <v>12</v>
      </c>
      <c r="E52" s="317">
        <v>110</v>
      </c>
      <c r="F52" s="317"/>
      <c r="G52" s="311"/>
      <c r="H52" s="311">
        <f>G52*E52</f>
        <v>0</v>
      </c>
    </row>
    <row r="53" spans="1:8" s="199" customFormat="1">
      <c r="A53" s="376"/>
      <c r="B53" s="377"/>
      <c r="C53" s="315" t="s">
        <v>42</v>
      </c>
      <c r="D53" s="316" t="s">
        <v>12</v>
      </c>
      <c r="E53" s="317">
        <f>SUM(E49:E52)</f>
        <v>157.6</v>
      </c>
      <c r="F53" s="317"/>
      <c r="G53" s="311"/>
      <c r="H53" s="311">
        <f>G53*E53</f>
        <v>0</v>
      </c>
    </row>
    <row r="54" spans="1:8" s="199" customFormat="1">
      <c r="A54" s="376"/>
      <c r="B54" s="377"/>
      <c r="C54" s="315"/>
      <c r="D54" s="316"/>
      <c r="E54" s="317"/>
      <c r="F54" s="317"/>
      <c r="G54" s="311"/>
      <c r="H54" s="311"/>
    </row>
    <row r="55" spans="1:8" s="199" customFormat="1">
      <c r="A55" s="384" t="str">
        <f>A3</f>
        <v>3.</v>
      </c>
      <c r="B55" s="385">
        <f>B46+1</f>
        <v>8</v>
      </c>
      <c r="C55" s="306" t="s">
        <v>162</v>
      </c>
      <c r="D55" s="307"/>
      <c r="E55" s="316"/>
      <c r="F55" s="316"/>
      <c r="G55" s="311"/>
      <c r="H55" s="311"/>
    </row>
    <row r="56" spans="1:8" s="199" customFormat="1" ht="108">
      <c r="A56" s="373"/>
      <c r="B56" s="364"/>
      <c r="C56" s="305" t="s">
        <v>253</v>
      </c>
      <c r="D56" s="307"/>
      <c r="E56" s="316"/>
      <c r="F56" s="316"/>
      <c r="G56" s="311"/>
      <c r="H56" s="318"/>
    </row>
    <row r="57" spans="1:8" s="199" customFormat="1" ht="27">
      <c r="A57" s="373"/>
      <c r="B57" s="364"/>
      <c r="C57" s="364" t="s">
        <v>163</v>
      </c>
      <c r="D57" s="307"/>
      <c r="E57" s="316"/>
      <c r="F57" s="316"/>
      <c r="G57" s="311"/>
      <c r="H57" s="318"/>
    </row>
    <row r="58" spans="1:8" s="199" customFormat="1">
      <c r="A58" s="369"/>
      <c r="B58" s="370"/>
      <c r="C58" s="305" t="s">
        <v>254</v>
      </c>
      <c r="D58" s="308" t="s">
        <v>12</v>
      </c>
      <c r="E58" s="317">
        <v>22.6</v>
      </c>
      <c r="F58" s="317"/>
      <c r="G58" s="311"/>
      <c r="H58" s="311">
        <f>G58*E58</f>
        <v>0</v>
      </c>
    </row>
    <row r="59" spans="1:8" s="199" customFormat="1">
      <c r="A59" s="369"/>
      <c r="B59" s="370"/>
      <c r="C59" s="305" t="s">
        <v>141</v>
      </c>
      <c r="D59" s="308" t="s">
        <v>12</v>
      </c>
      <c r="E59" s="317">
        <v>22.6</v>
      </c>
      <c r="F59" s="317"/>
      <c r="G59" s="311"/>
      <c r="H59" s="311">
        <f>E59*G59</f>
        <v>0</v>
      </c>
    </row>
    <row r="60" spans="1:8" s="199" customFormat="1">
      <c r="A60" s="369"/>
      <c r="B60" s="370"/>
      <c r="C60" s="305" t="s">
        <v>255</v>
      </c>
      <c r="D60" s="308" t="s">
        <v>12</v>
      </c>
      <c r="E60" s="317">
        <v>2.4</v>
      </c>
      <c r="F60" s="317"/>
      <c r="G60" s="311"/>
      <c r="H60" s="311">
        <f>G60*E60</f>
        <v>0</v>
      </c>
    </row>
    <row r="61" spans="1:8" s="199" customFormat="1">
      <c r="A61" s="369"/>
      <c r="B61" s="370"/>
      <c r="C61" s="305" t="s">
        <v>256</v>
      </c>
      <c r="D61" s="308" t="s">
        <v>12</v>
      </c>
      <c r="E61" s="317">
        <v>110</v>
      </c>
      <c r="F61" s="317"/>
      <c r="G61" s="311"/>
      <c r="H61" s="311">
        <f>G61*E61</f>
        <v>0</v>
      </c>
    </row>
    <row r="62" spans="1:8" s="199" customFormat="1">
      <c r="A62" s="376"/>
      <c r="B62" s="377"/>
      <c r="C62" s="315" t="s">
        <v>42</v>
      </c>
      <c r="D62" s="316" t="s">
        <v>12</v>
      </c>
      <c r="E62" s="317">
        <f>SUM(E58:E61)</f>
        <v>157.6</v>
      </c>
      <c r="F62" s="317"/>
      <c r="G62" s="311"/>
      <c r="H62" s="311">
        <f>G62*E62</f>
        <v>0</v>
      </c>
    </row>
    <row r="63" spans="1:8" s="199" customFormat="1">
      <c r="A63" s="376"/>
      <c r="B63" s="377"/>
      <c r="C63" s="315"/>
      <c r="D63" s="316"/>
      <c r="E63" s="317"/>
      <c r="F63" s="317"/>
      <c r="G63" s="311"/>
      <c r="H63" s="311"/>
    </row>
    <row r="64" spans="1:8" s="198" customFormat="1">
      <c r="A64" s="386" t="str">
        <f>A3</f>
        <v>3.</v>
      </c>
      <c r="B64" s="387">
        <f>B55+1</f>
        <v>9</v>
      </c>
      <c r="C64" s="306" t="s">
        <v>110</v>
      </c>
      <c r="D64" s="307"/>
      <c r="E64" s="316"/>
      <c r="F64" s="316"/>
      <c r="G64" s="309"/>
      <c r="H64" s="310"/>
    </row>
    <row r="65" spans="1:8" s="198" customFormat="1" ht="81">
      <c r="A65" s="373"/>
      <c r="B65" s="364"/>
      <c r="C65" s="305" t="s">
        <v>194</v>
      </c>
      <c r="D65" s="307"/>
      <c r="E65" s="316"/>
      <c r="F65" s="316"/>
      <c r="G65" s="311"/>
      <c r="H65" s="311"/>
    </row>
    <row r="66" spans="1:8" s="198" customFormat="1">
      <c r="A66" s="373"/>
      <c r="B66" s="364"/>
      <c r="C66" s="305" t="s">
        <v>15</v>
      </c>
      <c r="D66" s="308" t="s">
        <v>12</v>
      </c>
      <c r="E66" s="317">
        <v>28</v>
      </c>
      <c r="F66" s="317"/>
      <c r="G66" s="311"/>
      <c r="H66" s="311">
        <f>G66*E66</f>
        <v>0</v>
      </c>
    </row>
    <row r="67" spans="1:8" s="198" customFormat="1">
      <c r="A67" s="373"/>
      <c r="B67" s="364"/>
      <c r="C67" s="305" t="s">
        <v>19</v>
      </c>
      <c r="D67" s="308" t="s">
        <v>12</v>
      </c>
      <c r="E67" s="317">
        <v>99</v>
      </c>
      <c r="F67" s="317"/>
      <c r="G67" s="311"/>
      <c r="H67" s="311">
        <f>G67*E67</f>
        <v>0</v>
      </c>
    </row>
    <row r="68" spans="1:8" s="198" customFormat="1">
      <c r="A68" s="376"/>
      <c r="B68" s="377"/>
      <c r="C68" s="315" t="s">
        <v>42</v>
      </c>
      <c r="D68" s="316" t="s">
        <v>12</v>
      </c>
      <c r="E68" s="317">
        <f>SUM(E66:E67)</f>
        <v>127</v>
      </c>
      <c r="F68" s="317"/>
      <c r="G68" s="311"/>
      <c r="H68" s="311">
        <f>G68*E68</f>
        <v>0</v>
      </c>
    </row>
    <row r="69" spans="1:8">
      <c r="A69" s="373"/>
      <c r="B69" s="364"/>
      <c r="C69" s="305"/>
      <c r="D69" s="308"/>
      <c r="E69" s="317"/>
      <c r="F69" s="317"/>
      <c r="G69" s="311"/>
      <c r="H69" s="311"/>
    </row>
    <row r="70" spans="1:8" s="198" customFormat="1">
      <c r="A70" s="378" t="str">
        <f>A3</f>
        <v>3.</v>
      </c>
      <c r="B70" s="379">
        <f>B64+1</f>
        <v>10</v>
      </c>
      <c r="C70" s="306" t="s">
        <v>212</v>
      </c>
      <c r="D70" s="307"/>
      <c r="E70" s="316"/>
      <c r="F70" s="316"/>
      <c r="G70" s="309"/>
      <c r="H70" s="310"/>
    </row>
    <row r="71" spans="1:8" s="198" customFormat="1" ht="94.5">
      <c r="A71" s="373"/>
      <c r="B71" s="364"/>
      <c r="C71" s="305" t="s">
        <v>195</v>
      </c>
      <c r="D71" s="307"/>
      <c r="E71" s="316"/>
      <c r="F71" s="316"/>
      <c r="G71" s="311"/>
      <c r="H71" s="311"/>
    </row>
    <row r="72" spans="1:8" s="198" customFormat="1">
      <c r="A72" s="373"/>
      <c r="B72" s="364"/>
      <c r="C72" s="305" t="s">
        <v>167</v>
      </c>
      <c r="D72" s="308" t="s">
        <v>12</v>
      </c>
      <c r="E72" s="317">
        <v>24</v>
      </c>
      <c r="F72" s="317"/>
      <c r="G72" s="311"/>
      <c r="H72" s="311">
        <f>G72*E72</f>
        <v>0</v>
      </c>
    </row>
    <row r="73" spans="1:8" s="198" customFormat="1">
      <c r="A73" s="373"/>
      <c r="B73" s="364"/>
      <c r="C73" s="305" t="s">
        <v>168</v>
      </c>
      <c r="D73" s="308" t="s">
        <v>12</v>
      </c>
      <c r="E73" s="317">
        <v>55</v>
      </c>
      <c r="F73" s="317"/>
      <c r="G73" s="311"/>
      <c r="H73" s="311">
        <f>G73*E73</f>
        <v>0</v>
      </c>
    </row>
    <row r="74" spans="1:8" s="198" customFormat="1">
      <c r="A74" s="373"/>
      <c r="B74" s="364"/>
      <c r="C74" s="364" t="s">
        <v>33</v>
      </c>
      <c r="D74" s="308" t="s">
        <v>14</v>
      </c>
      <c r="E74" s="317">
        <v>8</v>
      </c>
      <c r="F74" s="317"/>
      <c r="G74" s="311"/>
      <c r="H74" s="311">
        <f>G74*E74</f>
        <v>0</v>
      </c>
    </row>
    <row r="75" spans="1:8" s="198" customFormat="1">
      <c r="A75" s="376"/>
      <c r="B75" s="377"/>
      <c r="C75" s="315" t="s">
        <v>42</v>
      </c>
      <c r="D75" s="316" t="s">
        <v>12</v>
      </c>
      <c r="E75" s="317">
        <f>SUM(E72:E73)+E74*0.1</f>
        <v>79.8</v>
      </c>
      <c r="F75" s="317"/>
      <c r="G75" s="311"/>
      <c r="H75" s="311">
        <f>G75*E75</f>
        <v>0</v>
      </c>
    </row>
    <row r="76" spans="1:8">
      <c r="A76" s="373"/>
      <c r="B76" s="364"/>
      <c r="C76" s="305"/>
      <c r="D76" s="308"/>
      <c r="E76" s="317"/>
      <c r="F76" s="317"/>
      <c r="G76" s="311"/>
      <c r="H76" s="311"/>
    </row>
    <row r="77" spans="1:8" s="198" customFormat="1">
      <c r="A77" s="388" t="str">
        <f>A3</f>
        <v>3.</v>
      </c>
      <c r="B77" s="389">
        <f>B70+1</f>
        <v>11</v>
      </c>
      <c r="C77" s="306" t="s">
        <v>166</v>
      </c>
      <c r="D77" s="307"/>
      <c r="E77" s="316"/>
      <c r="F77" s="316"/>
      <c r="G77" s="311"/>
      <c r="H77" s="311"/>
    </row>
    <row r="78" spans="1:8" s="198" customFormat="1" ht="81">
      <c r="A78" s="373"/>
      <c r="B78" s="364"/>
      <c r="C78" s="305" t="s">
        <v>196</v>
      </c>
      <c r="D78" s="307"/>
      <c r="E78" s="316"/>
      <c r="F78" s="316"/>
      <c r="G78" s="311"/>
      <c r="H78" s="311"/>
    </row>
    <row r="79" spans="1:8" s="198" customFormat="1">
      <c r="A79" s="373"/>
      <c r="B79" s="364"/>
      <c r="C79" s="305" t="s">
        <v>15</v>
      </c>
      <c r="D79" s="308" t="s">
        <v>12</v>
      </c>
      <c r="E79" s="317">
        <v>115</v>
      </c>
      <c r="F79" s="317"/>
      <c r="G79" s="311"/>
      <c r="H79" s="311">
        <f>G79*E79</f>
        <v>0</v>
      </c>
    </row>
    <row r="80" spans="1:8" s="198" customFormat="1">
      <c r="A80" s="373"/>
      <c r="B80" s="364"/>
      <c r="C80" s="305" t="s">
        <v>218</v>
      </c>
      <c r="D80" s="308" t="s">
        <v>12</v>
      </c>
      <c r="E80" s="317">
        <v>65</v>
      </c>
      <c r="F80" s="317"/>
      <c r="G80" s="311"/>
      <c r="H80" s="311">
        <f>G80*E80</f>
        <v>0</v>
      </c>
    </row>
    <row r="81" spans="1:8" s="198" customFormat="1">
      <c r="A81" s="369"/>
      <c r="B81" s="370"/>
      <c r="C81" s="305" t="s">
        <v>33</v>
      </c>
      <c r="D81" s="308" t="s">
        <v>14</v>
      </c>
      <c r="E81" s="317">
        <v>110</v>
      </c>
      <c r="F81" s="317"/>
      <c r="G81" s="311"/>
      <c r="H81" s="311">
        <f>G81*E81</f>
        <v>0</v>
      </c>
    </row>
    <row r="82" spans="1:8" s="198" customFormat="1">
      <c r="A82" s="376"/>
      <c r="B82" s="377"/>
      <c r="C82" s="315" t="s">
        <v>42</v>
      </c>
      <c r="D82" s="316" t="s">
        <v>12</v>
      </c>
      <c r="E82" s="317">
        <f>SUM(E79:E80)+E81*0.1</f>
        <v>191</v>
      </c>
      <c r="F82" s="317"/>
      <c r="G82" s="311"/>
      <c r="H82" s="311">
        <f>G82*E82</f>
        <v>0</v>
      </c>
    </row>
    <row r="83" spans="1:8">
      <c r="A83" s="373"/>
      <c r="B83" s="364"/>
      <c r="C83" s="305"/>
      <c r="D83" s="308"/>
      <c r="E83" s="317"/>
      <c r="F83" s="317"/>
      <c r="G83" s="311"/>
      <c r="H83" s="311"/>
    </row>
    <row r="84" spans="1:8" s="198" customFormat="1" ht="27">
      <c r="A84" s="390" t="str">
        <f>A3</f>
        <v>3.</v>
      </c>
      <c r="B84" s="391">
        <f>B77+1</f>
        <v>12</v>
      </c>
      <c r="C84" s="306" t="s">
        <v>149</v>
      </c>
      <c r="D84" s="307"/>
      <c r="E84" s="316"/>
      <c r="F84" s="316"/>
      <c r="G84" s="309"/>
      <c r="H84" s="310"/>
    </row>
    <row r="85" spans="1:8" s="198" customFormat="1" ht="108">
      <c r="A85" s="373"/>
      <c r="B85" s="364"/>
      <c r="C85" s="305" t="s">
        <v>197</v>
      </c>
      <c r="D85" s="307"/>
      <c r="E85" s="316"/>
      <c r="F85" s="316"/>
      <c r="G85" s="311"/>
      <c r="H85" s="311"/>
    </row>
    <row r="86" spans="1:8" s="198" customFormat="1" ht="54">
      <c r="A86" s="373"/>
      <c r="B86" s="364"/>
      <c r="C86" s="305" t="s">
        <v>219</v>
      </c>
      <c r="D86" s="308" t="s">
        <v>12</v>
      </c>
      <c r="E86" s="317">
        <v>146.86000000000001</v>
      </c>
      <c r="F86" s="317"/>
      <c r="G86" s="311"/>
      <c r="H86" s="311">
        <f t="shared" ref="H86:H90" si="0">G86*E86</f>
        <v>0</v>
      </c>
    </row>
    <row r="87" spans="1:8" s="198" customFormat="1">
      <c r="A87" s="373"/>
      <c r="B87" s="364"/>
      <c r="C87" s="305" t="s">
        <v>148</v>
      </c>
      <c r="D87" s="308" t="s">
        <v>13</v>
      </c>
      <c r="E87" s="317">
        <f>63+67+36</f>
        <v>166</v>
      </c>
      <c r="F87" s="317"/>
      <c r="G87" s="311"/>
      <c r="H87" s="311">
        <f t="shared" si="0"/>
        <v>0</v>
      </c>
    </row>
    <row r="88" spans="1:8" s="198" customFormat="1">
      <c r="A88" s="373"/>
      <c r="B88" s="364"/>
      <c r="C88" s="305" t="s">
        <v>150</v>
      </c>
      <c r="D88" s="308" t="s">
        <v>13</v>
      </c>
      <c r="E88" s="317">
        <f>75+73+40</f>
        <v>188</v>
      </c>
      <c r="F88" s="317"/>
      <c r="G88" s="311"/>
      <c r="H88" s="311">
        <f t="shared" si="0"/>
        <v>0</v>
      </c>
    </row>
    <row r="89" spans="1:8" s="198" customFormat="1">
      <c r="A89" s="373"/>
      <c r="B89" s="364"/>
      <c r="C89" s="305" t="s">
        <v>151</v>
      </c>
      <c r="D89" s="308" t="s">
        <v>14</v>
      </c>
      <c r="E89" s="317">
        <f>66.86+54+80.4</f>
        <v>201.26</v>
      </c>
      <c r="F89" s="317"/>
      <c r="G89" s="311"/>
      <c r="H89" s="311">
        <f t="shared" si="0"/>
        <v>0</v>
      </c>
    </row>
    <row r="90" spans="1:8" s="198" customFormat="1">
      <c r="A90" s="376"/>
      <c r="B90" s="377"/>
      <c r="C90" s="315" t="s">
        <v>42</v>
      </c>
      <c r="D90" s="316" t="s">
        <v>12</v>
      </c>
      <c r="E90" s="317">
        <f>SUM(E86:E86)+166*0.33*1.2*0.03+188*0.12*1.2+201.26*0.1</f>
        <v>196.03008000000003</v>
      </c>
      <c r="F90" s="317"/>
      <c r="G90" s="311"/>
      <c r="H90" s="311">
        <f t="shared" si="0"/>
        <v>0</v>
      </c>
    </row>
    <row r="91" spans="1:8" s="198" customFormat="1">
      <c r="A91" s="376"/>
      <c r="B91" s="377"/>
      <c r="C91" s="315"/>
      <c r="D91" s="316"/>
      <c r="E91" s="317"/>
      <c r="F91" s="317"/>
      <c r="G91" s="311"/>
      <c r="H91" s="311"/>
    </row>
    <row r="92" spans="1:8" s="198" customFormat="1">
      <c r="A92" s="392" t="str">
        <f>A3</f>
        <v>3.</v>
      </c>
      <c r="B92" s="393">
        <f>B84+1</f>
        <v>13</v>
      </c>
      <c r="C92" s="306" t="s">
        <v>154</v>
      </c>
      <c r="D92" s="307"/>
      <c r="E92" s="316"/>
      <c r="F92" s="316"/>
      <c r="G92" s="319"/>
      <c r="H92" s="310"/>
    </row>
    <row r="93" spans="1:8" s="198" customFormat="1" ht="67.5">
      <c r="A93" s="373"/>
      <c r="B93" s="364"/>
      <c r="C93" s="305" t="s">
        <v>152</v>
      </c>
      <c r="D93" s="307"/>
      <c r="E93" s="316"/>
      <c r="F93" s="316"/>
      <c r="G93" s="320"/>
      <c r="H93" s="311"/>
    </row>
    <row r="94" spans="1:8" s="198" customFormat="1">
      <c r="A94" s="373"/>
      <c r="B94" s="364"/>
      <c r="C94" s="305" t="s">
        <v>220</v>
      </c>
      <c r="D94" s="308" t="s">
        <v>12</v>
      </c>
      <c r="E94" s="317">
        <v>54.46</v>
      </c>
      <c r="F94" s="317"/>
      <c r="G94" s="320"/>
      <c r="H94" s="311">
        <f>G94*E94</f>
        <v>0</v>
      </c>
    </row>
    <row r="95" spans="1:8" s="198" customFormat="1">
      <c r="A95" s="373"/>
      <c r="B95" s="364"/>
      <c r="C95" s="305" t="s">
        <v>153</v>
      </c>
      <c r="D95" s="308" t="s">
        <v>12</v>
      </c>
      <c r="E95" s="317">
        <f>14.55*3</f>
        <v>43.650000000000006</v>
      </c>
      <c r="F95" s="317"/>
      <c r="G95" s="320"/>
      <c r="H95" s="311">
        <f>G95*E95</f>
        <v>0</v>
      </c>
    </row>
    <row r="96" spans="1:8" s="198" customFormat="1">
      <c r="A96" s="373"/>
      <c r="B96" s="364"/>
      <c r="C96" s="305" t="s">
        <v>34</v>
      </c>
      <c r="D96" s="308" t="s">
        <v>14</v>
      </c>
      <c r="E96" s="317">
        <v>50.4</v>
      </c>
      <c r="F96" s="317"/>
      <c r="G96" s="320"/>
      <c r="H96" s="311">
        <f>G96*E96</f>
        <v>0</v>
      </c>
    </row>
    <row r="97" spans="1:8" s="198" customFormat="1">
      <c r="A97" s="373"/>
      <c r="B97" s="364"/>
      <c r="C97" s="305" t="s">
        <v>33</v>
      </c>
      <c r="D97" s="308" t="s">
        <v>14</v>
      </c>
      <c r="E97" s="317">
        <f>15.23*3+69-10*1.1</f>
        <v>103.69</v>
      </c>
      <c r="F97" s="317"/>
      <c r="G97" s="320"/>
      <c r="H97" s="311">
        <f>G97*E97</f>
        <v>0</v>
      </c>
    </row>
    <row r="98" spans="1:8" s="198" customFormat="1">
      <c r="A98" s="376"/>
      <c r="B98" s="377"/>
      <c r="C98" s="315" t="s">
        <v>42</v>
      </c>
      <c r="D98" s="316" t="s">
        <v>12</v>
      </c>
      <c r="E98" s="317">
        <f>E94+E95+E96*0.15+E97*0.1</f>
        <v>116.03900000000002</v>
      </c>
      <c r="F98" s="317"/>
      <c r="G98" s="320"/>
      <c r="H98" s="311">
        <f>G98*E98</f>
        <v>0</v>
      </c>
    </row>
    <row r="99" spans="1:8">
      <c r="A99" s="373"/>
      <c r="B99" s="364"/>
      <c r="C99" s="305"/>
      <c r="D99" s="308"/>
      <c r="E99" s="317"/>
      <c r="F99" s="317"/>
      <c r="G99" s="311"/>
      <c r="H99" s="311"/>
    </row>
    <row r="100" spans="1:8">
      <c r="A100" s="373"/>
      <c r="B100" s="364"/>
      <c r="C100" s="305"/>
      <c r="D100" s="308"/>
      <c r="E100" s="317"/>
      <c r="F100" s="317"/>
      <c r="G100" s="311"/>
      <c r="H100" s="311"/>
    </row>
    <row r="101" spans="1:8">
      <c r="A101" s="394" t="str">
        <f>A3</f>
        <v>3.</v>
      </c>
      <c r="B101" s="395">
        <f>B92+1</f>
        <v>14</v>
      </c>
      <c r="C101" s="306" t="s">
        <v>155</v>
      </c>
      <c r="D101" s="307"/>
      <c r="E101" s="316"/>
      <c r="F101" s="316"/>
      <c r="G101" s="309"/>
      <c r="H101" s="310"/>
    </row>
    <row r="102" spans="1:8" ht="81">
      <c r="A102" s="373"/>
      <c r="B102" s="364"/>
      <c r="C102" s="305" t="s">
        <v>198</v>
      </c>
      <c r="D102" s="307"/>
      <c r="E102" s="316"/>
      <c r="F102" s="316"/>
      <c r="G102" s="309"/>
      <c r="H102" s="310"/>
    </row>
    <row r="103" spans="1:8">
      <c r="A103" s="396"/>
      <c r="B103" s="397"/>
      <c r="C103" s="305" t="s">
        <v>140</v>
      </c>
      <c r="D103" s="308" t="s">
        <v>12</v>
      </c>
      <c r="E103" s="317">
        <v>42</v>
      </c>
      <c r="F103" s="317"/>
      <c r="G103" s="311"/>
      <c r="H103" s="311">
        <f>G103*E103</f>
        <v>0</v>
      </c>
    </row>
    <row r="104" spans="1:8">
      <c r="A104" s="396"/>
      <c r="B104" s="397"/>
      <c r="C104" s="305" t="s">
        <v>42</v>
      </c>
      <c r="D104" s="308" t="s">
        <v>12</v>
      </c>
      <c r="E104" s="317">
        <v>42</v>
      </c>
      <c r="F104" s="317"/>
      <c r="G104" s="311"/>
      <c r="H104" s="311">
        <f>E104*G104</f>
        <v>0</v>
      </c>
    </row>
    <row r="105" spans="1:8">
      <c r="A105" s="376"/>
      <c r="B105" s="377"/>
      <c r="C105" s="315"/>
      <c r="D105" s="316"/>
      <c r="E105" s="317"/>
      <c r="F105" s="317"/>
      <c r="G105" s="311"/>
      <c r="H105" s="311"/>
    </row>
    <row r="106" spans="1:8" s="194" customFormat="1">
      <c r="A106" s="380" t="str">
        <f>A3</f>
        <v>3.</v>
      </c>
      <c r="B106" s="381">
        <f>B101+1</f>
        <v>15</v>
      </c>
      <c r="C106" s="306" t="s">
        <v>111</v>
      </c>
      <c r="D106" s="307"/>
      <c r="E106" s="316"/>
      <c r="F106" s="316"/>
      <c r="G106" s="309"/>
      <c r="H106" s="310"/>
    </row>
    <row r="107" spans="1:8" s="194" customFormat="1" ht="54">
      <c r="A107" s="373"/>
      <c r="B107" s="364"/>
      <c r="C107" s="305" t="s">
        <v>199</v>
      </c>
      <c r="D107" s="307"/>
      <c r="E107" s="316"/>
      <c r="F107" s="316"/>
      <c r="G107" s="309"/>
      <c r="H107" s="310"/>
    </row>
    <row r="108" spans="1:8" s="194" customFormat="1">
      <c r="A108" s="396"/>
      <c r="B108" s="397"/>
      <c r="C108" s="305" t="s">
        <v>19</v>
      </c>
      <c r="D108" s="308" t="s">
        <v>12</v>
      </c>
      <c r="E108" s="317">
        <v>63.11</v>
      </c>
      <c r="F108" s="317"/>
      <c r="G108" s="311"/>
      <c r="H108" s="311">
        <f>G108*E108</f>
        <v>0</v>
      </c>
    </row>
    <row r="109" spans="1:8" s="194" customFormat="1">
      <c r="A109" s="376"/>
      <c r="B109" s="377"/>
      <c r="C109" s="315" t="s">
        <v>42</v>
      </c>
      <c r="D109" s="316" t="s">
        <v>12</v>
      </c>
      <c r="E109" s="317">
        <v>63.11</v>
      </c>
      <c r="F109" s="317"/>
      <c r="G109" s="311"/>
      <c r="H109" s="311">
        <f>G109*E109</f>
        <v>0</v>
      </c>
    </row>
    <row r="110" spans="1:8">
      <c r="A110" s="376"/>
      <c r="B110" s="377"/>
      <c r="C110" s="315"/>
      <c r="D110" s="316"/>
      <c r="E110" s="317"/>
      <c r="F110" s="317"/>
      <c r="G110" s="311"/>
      <c r="H110" s="311"/>
    </row>
    <row r="111" spans="1:8" s="198" customFormat="1">
      <c r="A111" s="402" t="str">
        <f>A3</f>
        <v>3.</v>
      </c>
      <c r="B111" s="403">
        <f>B106+1</f>
        <v>16</v>
      </c>
      <c r="C111" s="306" t="s">
        <v>156</v>
      </c>
      <c r="D111" s="307"/>
      <c r="E111" s="316"/>
      <c r="F111" s="316"/>
      <c r="G111" s="309"/>
      <c r="H111" s="310"/>
    </row>
    <row r="112" spans="1:8" s="198" customFormat="1" ht="67.5">
      <c r="A112" s="373"/>
      <c r="B112" s="364"/>
      <c r="C112" s="305" t="s">
        <v>200</v>
      </c>
      <c r="D112" s="307"/>
      <c r="E112" s="316"/>
      <c r="F112" s="316"/>
      <c r="G112" s="311"/>
      <c r="H112" s="311"/>
    </row>
    <row r="113" spans="1:8" s="198" customFormat="1">
      <c r="A113" s="373"/>
      <c r="B113" s="364"/>
      <c r="C113" s="305" t="s">
        <v>157</v>
      </c>
      <c r="D113" s="308" t="s">
        <v>12</v>
      </c>
      <c r="E113" s="317">
        <v>17.100000000000001</v>
      </c>
      <c r="F113" s="317"/>
      <c r="G113" s="311"/>
      <c r="H113" s="311">
        <f>G113*E113</f>
        <v>0</v>
      </c>
    </row>
    <row r="114" spans="1:8" s="198" customFormat="1">
      <c r="A114" s="396"/>
      <c r="B114" s="397"/>
      <c r="C114" s="305" t="s">
        <v>47</v>
      </c>
      <c r="D114" s="308" t="s">
        <v>12</v>
      </c>
      <c r="E114" s="317">
        <v>48.57</v>
      </c>
      <c r="F114" s="317"/>
      <c r="G114" s="311"/>
      <c r="H114" s="311">
        <f>G114*E114</f>
        <v>0</v>
      </c>
    </row>
    <row r="115" spans="1:8" s="198" customFormat="1">
      <c r="A115" s="396"/>
      <c r="B115" s="397"/>
      <c r="C115" s="305" t="s">
        <v>33</v>
      </c>
      <c r="D115" s="308" t="s">
        <v>14</v>
      </c>
      <c r="E115" s="317">
        <f>27.83+23.6-2*1.1-2.4-2</f>
        <v>44.83</v>
      </c>
      <c r="F115" s="317"/>
      <c r="G115" s="311"/>
      <c r="H115" s="311">
        <f>G115*E115</f>
        <v>0</v>
      </c>
    </row>
    <row r="116" spans="1:8" s="198" customFormat="1">
      <c r="A116" s="376"/>
      <c r="B116" s="377"/>
      <c r="C116" s="315" t="s">
        <v>42</v>
      </c>
      <c r="D116" s="316" t="s">
        <v>12</v>
      </c>
      <c r="E116" s="317">
        <f>E113+E114+E115*0.1</f>
        <v>70.153000000000006</v>
      </c>
      <c r="F116" s="317"/>
      <c r="G116" s="311"/>
      <c r="H116" s="311">
        <f>G116*E116</f>
        <v>0</v>
      </c>
    </row>
    <row r="117" spans="1:8">
      <c r="A117" s="373"/>
      <c r="B117" s="364"/>
      <c r="C117" s="305"/>
      <c r="D117" s="308"/>
      <c r="E117" s="317"/>
      <c r="F117" s="317"/>
      <c r="G117" s="311"/>
      <c r="H117" s="311"/>
    </row>
    <row r="118" spans="1:8">
      <c r="A118" s="404" t="str">
        <f>A3</f>
        <v>3.</v>
      </c>
      <c r="B118" s="405">
        <f>B111+1</f>
        <v>17</v>
      </c>
      <c r="C118" s="306" t="s">
        <v>164</v>
      </c>
      <c r="D118" s="307"/>
      <c r="E118" s="316"/>
      <c r="F118" s="316"/>
      <c r="G118" s="309"/>
      <c r="H118" s="310"/>
    </row>
    <row r="119" spans="1:8" ht="81">
      <c r="A119" s="373"/>
      <c r="B119" s="364"/>
      <c r="C119" s="305" t="s">
        <v>196</v>
      </c>
      <c r="D119" s="307"/>
      <c r="E119" s="333"/>
      <c r="F119" s="333"/>
      <c r="G119" s="311"/>
      <c r="H119" s="311"/>
    </row>
    <row r="120" spans="1:8">
      <c r="A120" s="396"/>
      <c r="B120" s="397"/>
      <c r="C120" s="305" t="s">
        <v>15</v>
      </c>
      <c r="D120" s="308" t="s">
        <v>12</v>
      </c>
      <c r="E120" s="317">
        <v>45</v>
      </c>
      <c r="F120" s="317"/>
      <c r="G120" s="311"/>
      <c r="H120" s="311">
        <f>G120*E120</f>
        <v>0</v>
      </c>
    </row>
    <row r="121" spans="1:8">
      <c r="A121" s="376"/>
      <c r="B121" s="377"/>
      <c r="C121" s="305" t="s">
        <v>19</v>
      </c>
      <c r="D121" s="308" t="s">
        <v>12</v>
      </c>
      <c r="E121" s="317">
        <v>124</v>
      </c>
      <c r="F121" s="317"/>
      <c r="G121" s="311"/>
      <c r="H121" s="311">
        <f>G121*E121</f>
        <v>0</v>
      </c>
    </row>
    <row r="122" spans="1:8">
      <c r="A122" s="376"/>
      <c r="B122" s="377"/>
      <c r="C122" s="305" t="s">
        <v>33</v>
      </c>
      <c r="D122" s="308" t="s">
        <v>14</v>
      </c>
      <c r="E122" s="317">
        <v>63</v>
      </c>
      <c r="F122" s="317"/>
      <c r="G122" s="311"/>
      <c r="H122" s="311">
        <f>G122*E122</f>
        <v>0</v>
      </c>
    </row>
    <row r="123" spans="1:8">
      <c r="A123" s="376"/>
      <c r="B123" s="377"/>
      <c r="C123" s="315" t="s">
        <v>42</v>
      </c>
      <c r="D123" s="316" t="s">
        <v>12</v>
      </c>
      <c r="E123" s="317">
        <f>SUM(E120:E121)</f>
        <v>169</v>
      </c>
      <c r="F123" s="317"/>
      <c r="G123" s="311"/>
      <c r="H123" s="311">
        <f>G123*E123</f>
        <v>0</v>
      </c>
    </row>
    <row r="124" spans="1:8">
      <c r="A124" s="376"/>
      <c r="B124" s="377"/>
      <c r="C124" s="315"/>
      <c r="D124" s="316"/>
      <c r="E124" s="317"/>
      <c r="F124" s="317"/>
      <c r="G124" s="311"/>
      <c r="H124" s="311"/>
    </row>
    <row r="125" spans="1:8" s="198" customFormat="1">
      <c r="A125" s="380" t="str">
        <f>A3</f>
        <v>3.</v>
      </c>
      <c r="B125" s="381">
        <f>B118+1</f>
        <v>18</v>
      </c>
      <c r="C125" s="306" t="s">
        <v>165</v>
      </c>
      <c r="D125" s="307"/>
      <c r="E125" s="316"/>
      <c r="F125" s="316"/>
      <c r="G125" s="309"/>
      <c r="H125" s="310"/>
    </row>
    <row r="126" spans="1:8" s="198" customFormat="1" ht="81">
      <c r="A126" s="373"/>
      <c r="B126" s="364"/>
      <c r="C126" s="305" t="s">
        <v>201</v>
      </c>
      <c r="D126" s="307"/>
      <c r="E126" s="333"/>
      <c r="F126" s="333"/>
      <c r="G126" s="311"/>
      <c r="H126" s="311"/>
    </row>
    <row r="127" spans="1:8" s="198" customFormat="1">
      <c r="A127" s="373"/>
      <c r="B127" s="364"/>
      <c r="C127" s="305" t="s">
        <v>31</v>
      </c>
      <c r="D127" s="308" t="s">
        <v>12</v>
      </c>
      <c r="E127" s="317">
        <f>152</f>
        <v>152</v>
      </c>
      <c r="F127" s="317"/>
      <c r="G127" s="311"/>
      <c r="H127" s="311">
        <f>G127*E127</f>
        <v>0</v>
      </c>
    </row>
    <row r="128" spans="1:8" s="198" customFormat="1">
      <c r="A128" s="369"/>
      <c r="B128" s="370"/>
      <c r="C128" s="305" t="s">
        <v>33</v>
      </c>
      <c r="D128" s="308" t="s">
        <v>14</v>
      </c>
      <c r="E128" s="317">
        <v>20</v>
      </c>
      <c r="F128" s="317"/>
      <c r="G128" s="311"/>
      <c r="H128" s="311">
        <f>G128*E128</f>
        <v>0</v>
      </c>
    </row>
    <row r="129" spans="1:8" s="198" customFormat="1">
      <c r="A129" s="376"/>
      <c r="B129" s="377"/>
      <c r="C129" s="315" t="s">
        <v>42</v>
      </c>
      <c r="D129" s="316" t="s">
        <v>12</v>
      </c>
      <c r="E129" s="317">
        <f>SUM(E127:E127)</f>
        <v>152</v>
      </c>
      <c r="F129" s="317"/>
      <c r="G129" s="311"/>
      <c r="H129" s="311">
        <f>G129*E129</f>
        <v>0</v>
      </c>
    </row>
    <row r="130" spans="1:8">
      <c r="A130" s="376"/>
      <c r="B130" s="377"/>
      <c r="C130" s="315"/>
      <c r="D130" s="316"/>
      <c r="E130" s="317"/>
      <c r="F130" s="317"/>
      <c r="G130" s="311"/>
      <c r="H130" s="311"/>
    </row>
    <row r="131" spans="1:8" ht="27">
      <c r="A131" s="406" t="str">
        <f>A3</f>
        <v>3.</v>
      </c>
      <c r="B131" s="407">
        <f>B125+1</f>
        <v>19</v>
      </c>
      <c r="C131" s="306" t="s">
        <v>169</v>
      </c>
      <c r="D131" s="307"/>
      <c r="E131" s="316"/>
      <c r="F131" s="316"/>
      <c r="G131" s="309"/>
      <c r="H131" s="310"/>
    </row>
    <row r="132" spans="1:8" ht="81">
      <c r="A132" s="373"/>
      <c r="B132" s="364"/>
      <c r="C132" s="305" t="s">
        <v>202</v>
      </c>
      <c r="D132" s="307"/>
      <c r="E132" s="333"/>
      <c r="F132" s="333"/>
      <c r="G132" s="311"/>
      <c r="H132" s="311"/>
    </row>
    <row r="133" spans="1:8">
      <c r="A133" s="373"/>
      <c r="B133" s="364"/>
      <c r="C133" s="305" t="s">
        <v>177</v>
      </c>
      <c r="D133" s="308" t="s">
        <v>12</v>
      </c>
      <c r="E133" s="317">
        <v>270</v>
      </c>
      <c r="F133" s="317"/>
      <c r="G133" s="311"/>
      <c r="H133" s="311">
        <f>G133*E133</f>
        <v>0</v>
      </c>
    </row>
    <row r="134" spans="1:8">
      <c r="A134" s="373"/>
      <c r="B134" s="364"/>
      <c r="C134" s="305" t="s">
        <v>178</v>
      </c>
      <c r="D134" s="308"/>
      <c r="E134" s="317">
        <v>105</v>
      </c>
      <c r="F134" s="317"/>
      <c r="G134" s="311"/>
      <c r="H134" s="311">
        <f t="shared" ref="H134:H136" si="1">G134*E134</f>
        <v>0</v>
      </c>
    </row>
    <row r="135" spans="1:8">
      <c r="A135" s="373"/>
      <c r="B135" s="364"/>
      <c r="C135" s="305" t="s">
        <v>277</v>
      </c>
      <c r="D135" s="308"/>
      <c r="E135" s="317">
        <v>75</v>
      </c>
      <c r="F135" s="317"/>
      <c r="G135" s="311"/>
      <c r="H135" s="311">
        <f t="shared" si="1"/>
        <v>0</v>
      </c>
    </row>
    <row r="136" spans="1:8">
      <c r="A136" s="373"/>
      <c r="B136" s="364"/>
      <c r="C136" s="305" t="s">
        <v>179</v>
      </c>
      <c r="D136" s="308"/>
      <c r="E136" s="317">
        <v>244</v>
      </c>
      <c r="F136" s="317"/>
      <c r="G136" s="311"/>
      <c r="H136" s="311">
        <f t="shared" si="1"/>
        <v>0</v>
      </c>
    </row>
    <row r="137" spans="1:8">
      <c r="A137" s="376"/>
      <c r="B137" s="377"/>
      <c r="C137" s="315" t="s">
        <v>42</v>
      </c>
      <c r="D137" s="316" t="s">
        <v>12</v>
      </c>
      <c r="E137" s="317">
        <f>SUM(E133:E136)</f>
        <v>694</v>
      </c>
      <c r="F137" s="317"/>
      <c r="G137" s="311"/>
      <c r="H137" s="311">
        <f>G137*E137</f>
        <v>0</v>
      </c>
    </row>
    <row r="138" spans="1:8" s="200" customFormat="1">
      <c r="A138" s="410" t="str">
        <f>A3</f>
        <v>3.</v>
      </c>
      <c r="B138" s="411">
        <f>B131+1</f>
        <v>20</v>
      </c>
      <c r="C138" s="306" t="s">
        <v>180</v>
      </c>
      <c r="D138" s="321"/>
      <c r="E138" s="334"/>
      <c r="F138" s="334"/>
      <c r="G138" s="322"/>
      <c r="H138" s="323"/>
    </row>
    <row r="139" spans="1:8" s="200" customFormat="1" ht="67.5">
      <c r="A139" s="369"/>
      <c r="B139" s="370"/>
      <c r="C139" s="305" t="s">
        <v>203</v>
      </c>
      <c r="D139" s="307"/>
      <c r="E139" s="316"/>
      <c r="F139" s="316"/>
      <c r="G139" s="311"/>
      <c r="H139" s="311"/>
    </row>
    <row r="140" spans="1:8" s="200" customFormat="1">
      <c r="A140" s="369"/>
      <c r="B140" s="370"/>
      <c r="C140" s="305" t="s">
        <v>15</v>
      </c>
      <c r="D140" s="308" t="s">
        <v>12</v>
      </c>
      <c r="E140" s="317">
        <v>7.1</v>
      </c>
      <c r="F140" s="317"/>
      <c r="G140" s="311"/>
      <c r="H140" s="311">
        <f>G140*E140</f>
        <v>0</v>
      </c>
    </row>
    <row r="141" spans="1:8" s="200" customFormat="1">
      <c r="A141" s="376"/>
      <c r="B141" s="377"/>
      <c r="C141" s="315" t="s">
        <v>42</v>
      </c>
      <c r="D141" s="316" t="s">
        <v>12</v>
      </c>
      <c r="E141" s="317">
        <f>E140</f>
        <v>7.1</v>
      </c>
      <c r="F141" s="317"/>
      <c r="G141" s="311"/>
      <c r="H141" s="311">
        <f>G141*E141</f>
        <v>0</v>
      </c>
    </row>
    <row r="142" spans="1:8" s="200" customFormat="1">
      <c r="A142" s="408" t="str">
        <f>A3</f>
        <v>3.</v>
      </c>
      <c r="B142" s="409">
        <f>B138+1</f>
        <v>21</v>
      </c>
      <c r="C142" s="306" t="s">
        <v>227</v>
      </c>
      <c r="D142" s="321"/>
      <c r="E142" s="334"/>
      <c r="F142" s="334"/>
      <c r="G142" s="324"/>
      <c r="H142" s="325"/>
    </row>
    <row r="143" spans="1:8" s="200" customFormat="1" ht="81">
      <c r="A143" s="369"/>
      <c r="B143" s="370"/>
      <c r="C143" s="305" t="s">
        <v>217</v>
      </c>
      <c r="D143" s="307"/>
      <c r="E143" s="316"/>
      <c r="F143" s="316"/>
      <c r="G143" s="320"/>
      <c r="H143" s="320"/>
    </row>
    <row r="144" spans="1:8" s="200" customFormat="1">
      <c r="A144" s="369"/>
      <c r="B144" s="370"/>
      <c r="C144" s="305" t="s">
        <v>15</v>
      </c>
      <c r="D144" s="308" t="s">
        <v>12</v>
      </c>
      <c r="E144" s="317">
        <v>47.45</v>
      </c>
      <c r="F144" s="317"/>
      <c r="G144" s="320"/>
      <c r="H144" s="320">
        <f>G144*E144</f>
        <v>0</v>
      </c>
    </row>
    <row r="145" spans="1:8" s="200" customFormat="1">
      <c r="A145" s="376"/>
      <c r="B145" s="377"/>
      <c r="C145" s="315" t="s">
        <v>42</v>
      </c>
      <c r="D145" s="316" t="s">
        <v>12</v>
      </c>
      <c r="E145" s="317">
        <f>E144</f>
        <v>47.45</v>
      </c>
      <c r="F145" s="317"/>
      <c r="G145" s="320"/>
      <c r="H145" s="320">
        <f>G145*E145</f>
        <v>0</v>
      </c>
    </row>
    <row r="146" spans="1:8">
      <c r="A146" s="376"/>
      <c r="B146" s="377"/>
      <c r="C146" s="315"/>
      <c r="D146" s="316"/>
      <c r="E146" s="317"/>
      <c r="F146" s="317"/>
      <c r="G146" s="311"/>
      <c r="H146" s="311"/>
    </row>
    <row r="147" spans="1:8" s="200" customFormat="1">
      <c r="A147" s="369" t="str">
        <f>A8</f>
        <v>3.</v>
      </c>
      <c r="B147" s="370">
        <f>B142+1</f>
        <v>22</v>
      </c>
      <c r="C147" s="306" t="s">
        <v>229</v>
      </c>
      <c r="D147" s="321"/>
      <c r="E147" s="334"/>
      <c r="F147" s="334"/>
      <c r="G147" s="324"/>
      <c r="H147" s="325"/>
    </row>
    <row r="148" spans="1:8" s="200" customFormat="1" ht="81">
      <c r="A148" s="369"/>
      <c r="B148" s="370"/>
      <c r="C148" s="305" t="s">
        <v>230</v>
      </c>
      <c r="D148" s="307"/>
      <c r="E148" s="316"/>
      <c r="F148" s="316"/>
      <c r="G148" s="320"/>
      <c r="H148" s="320"/>
    </row>
    <row r="149" spans="1:8" s="200" customFormat="1">
      <c r="A149" s="369"/>
      <c r="B149" s="370"/>
      <c r="C149" s="305" t="s">
        <v>231</v>
      </c>
      <c r="D149" s="308" t="s">
        <v>12</v>
      </c>
      <c r="E149" s="317">
        <v>52</v>
      </c>
      <c r="F149" s="317"/>
      <c r="G149" s="320"/>
      <c r="H149" s="320">
        <f t="shared" ref="H149:H150" si="2">G149*E149</f>
        <v>0</v>
      </c>
    </row>
    <row r="150" spans="1:8" s="200" customFormat="1">
      <c r="A150" s="369"/>
      <c r="B150" s="370"/>
      <c r="C150" s="305" t="s">
        <v>232</v>
      </c>
      <c r="D150" s="308" t="s">
        <v>12</v>
      </c>
      <c r="E150" s="317">
        <v>50</v>
      </c>
      <c r="F150" s="317"/>
      <c r="G150" s="320"/>
      <c r="H150" s="320">
        <f t="shared" si="2"/>
        <v>0</v>
      </c>
    </row>
    <row r="151" spans="1:8" s="200" customFormat="1">
      <c r="A151" s="369"/>
      <c r="B151" s="370"/>
      <c r="C151" s="305" t="s">
        <v>233</v>
      </c>
      <c r="D151" s="308" t="s">
        <v>12</v>
      </c>
      <c r="E151" s="317">
        <v>60</v>
      </c>
      <c r="F151" s="317"/>
      <c r="G151" s="320"/>
      <c r="H151" s="320">
        <f>G151*E151</f>
        <v>0</v>
      </c>
    </row>
    <row r="152" spans="1:8" s="200" customFormat="1">
      <c r="A152" s="376"/>
      <c r="B152" s="377"/>
      <c r="C152" s="315" t="s">
        <v>234</v>
      </c>
      <c r="D152" s="316" t="s">
        <v>12</v>
      </c>
      <c r="E152" s="317">
        <v>4</v>
      </c>
      <c r="F152" s="317"/>
      <c r="G152" s="320"/>
      <c r="H152" s="320">
        <f>G152*E152</f>
        <v>0</v>
      </c>
    </row>
    <row r="153" spans="1:8" s="200" customFormat="1">
      <c r="A153" s="376"/>
      <c r="B153" s="377"/>
      <c r="C153" s="315" t="s">
        <v>42</v>
      </c>
      <c r="D153" s="316" t="s">
        <v>12</v>
      </c>
      <c r="E153" s="317">
        <f>SUM(E149:E152)</f>
        <v>166</v>
      </c>
      <c r="F153" s="317"/>
      <c r="G153" s="320"/>
      <c r="H153" s="320">
        <f>G153*E153</f>
        <v>0</v>
      </c>
    </row>
    <row r="154" spans="1:8" s="200" customFormat="1">
      <c r="A154" s="376"/>
      <c r="B154" s="377"/>
      <c r="C154" s="315"/>
      <c r="D154" s="316"/>
      <c r="E154" s="317"/>
      <c r="F154" s="317"/>
      <c r="G154" s="320"/>
      <c r="H154" s="320"/>
    </row>
    <row r="155" spans="1:8" s="200" customFormat="1">
      <c r="A155" s="376" t="str">
        <f>A3</f>
        <v>3.</v>
      </c>
      <c r="B155" s="377">
        <f>B147+1</f>
        <v>23</v>
      </c>
      <c r="C155" s="423" t="s">
        <v>243</v>
      </c>
      <c r="D155" s="316"/>
      <c r="E155" s="317"/>
      <c r="F155" s="317"/>
      <c r="G155" s="320"/>
      <c r="H155" s="320"/>
    </row>
    <row r="156" spans="1:8" s="200" customFormat="1" ht="94.5">
      <c r="A156" s="376"/>
      <c r="B156" s="377"/>
      <c r="C156" s="315" t="s">
        <v>244</v>
      </c>
      <c r="D156" s="316"/>
      <c r="E156" s="317"/>
      <c r="F156" s="317"/>
      <c r="G156" s="320"/>
      <c r="H156" s="320"/>
    </row>
    <row r="157" spans="1:8" s="200" customFormat="1">
      <c r="A157" s="376"/>
      <c r="B157" s="377"/>
      <c r="C157" s="315" t="s">
        <v>245</v>
      </c>
      <c r="D157" s="316" t="s">
        <v>13</v>
      </c>
      <c r="E157" s="317">
        <v>96</v>
      </c>
      <c r="F157" s="317"/>
      <c r="G157" s="320"/>
      <c r="H157" s="320">
        <f>G157*E157</f>
        <v>0</v>
      </c>
    </row>
    <row r="158" spans="1:8" s="200" customFormat="1">
      <c r="A158" s="376"/>
      <c r="B158" s="377"/>
      <c r="C158" s="315" t="s">
        <v>246</v>
      </c>
      <c r="D158" s="316" t="s">
        <v>13</v>
      </c>
      <c r="E158" s="317">
        <v>32</v>
      </c>
      <c r="F158" s="317"/>
      <c r="G158" s="320"/>
      <c r="H158" s="320">
        <f>G158*E158</f>
        <v>0</v>
      </c>
    </row>
    <row r="159" spans="1:8" s="200" customFormat="1">
      <c r="A159" s="376"/>
      <c r="B159" s="377"/>
      <c r="C159" s="315"/>
      <c r="D159" s="316"/>
      <c r="E159" s="317"/>
      <c r="F159" s="317"/>
      <c r="G159" s="320"/>
      <c r="H159" s="320"/>
    </row>
    <row r="160" spans="1:8">
      <c r="A160" s="398"/>
      <c r="B160" s="399"/>
      <c r="C160" s="326" t="s">
        <v>16</v>
      </c>
      <c r="D160" s="368"/>
      <c r="E160" s="338"/>
      <c r="F160" s="338"/>
      <c r="G160" s="327"/>
      <c r="H160" s="328">
        <f>SUM(H5:H159)</f>
        <v>0</v>
      </c>
    </row>
    <row r="162" spans="8:8">
      <c r="H162" s="329"/>
    </row>
    <row r="163" spans="8:8">
      <c r="H163" s="330"/>
    </row>
  </sheetData>
  <autoFilter ref="A1:H163" xr:uid="{00000000-0009-0000-0000-000004000000}">
    <filterColumn colId="0" showButton="0"/>
  </autoFilter>
  <mergeCells count="1">
    <mergeCell ref="A1:B1"/>
  </mergeCells>
  <phoneticPr fontId="39" type="noConversion"/>
  <pageMargins left="0.23622047244094491" right="0.23622047244094491" top="0.74803149606299213" bottom="0.74803149606299213" header="0.31496062992125984" footer="0.31496062992125984"/>
  <pageSetup paperSize="9" scale="70" fitToHeight="0" orientation="portrait" r:id="rId1"/>
  <headerFooter>
    <oddHeader>&amp;C&amp;A&amp;R&amp;"Arial Narrow,Regular"&amp;8HOTEL ROŽANIĆ, MOTOVUN</oddHeader>
    <oddFooter>&amp;C&amp;"Arial,Regular"&amp;9Page &amp;P of &amp;N</oddFooter>
  </headerFooter>
  <rowBreaks count="7" manualBreakCount="7">
    <brk id="25" max="9" man="1"/>
    <brk id="38" max="9" man="1"/>
    <brk id="63" max="6" man="1"/>
    <brk id="83" max="9" man="1"/>
    <brk id="100" max="9" man="1"/>
    <brk id="117" max="9" man="1"/>
    <brk id="13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pageSetUpPr fitToPage="1"/>
  </sheetPr>
  <dimension ref="A1:H18"/>
  <sheetViews>
    <sheetView view="pageBreakPreview" zoomScale="85" zoomScaleSheetLayoutView="85" workbookViewId="0">
      <selection sqref="A1:B1"/>
    </sheetView>
  </sheetViews>
  <sheetFormatPr defaultColWidth="8.85546875" defaultRowHeight="13.5"/>
  <cols>
    <col min="1" max="1" width="3.7109375" style="213" customWidth="1"/>
    <col min="2" max="2" width="3.7109375" style="357" customWidth="1"/>
    <col min="3" max="3" width="53" style="211" customWidth="1"/>
    <col min="4" max="4" width="9.7109375" style="211" customWidth="1"/>
    <col min="5" max="5" width="11.42578125" style="211" customWidth="1"/>
    <col min="6" max="6" width="35.28515625" style="211" customWidth="1"/>
    <col min="7" max="7" width="11.85546875" style="211" bestFit="1" customWidth="1"/>
    <col min="8" max="8" width="15.7109375" style="211" bestFit="1" customWidth="1"/>
    <col min="9" max="16384" width="8.85546875" style="211"/>
  </cols>
  <sheetData>
    <row r="1" spans="1:8" ht="27" customHeight="1">
      <c r="A1" s="460" t="s">
        <v>6</v>
      </c>
      <c r="B1" s="460"/>
      <c r="C1" s="201" t="s">
        <v>7</v>
      </c>
      <c r="D1" s="243" t="s">
        <v>8</v>
      </c>
      <c r="E1" s="244" t="s">
        <v>9</v>
      </c>
      <c r="F1" s="244" t="s">
        <v>280</v>
      </c>
      <c r="G1" s="245" t="s">
        <v>10</v>
      </c>
      <c r="H1" s="245" t="s">
        <v>11</v>
      </c>
    </row>
    <row r="3" spans="1:8">
      <c r="A3" s="212" t="s">
        <v>136</v>
      </c>
      <c r="B3" s="353"/>
      <c r="C3" s="202" t="s">
        <v>55</v>
      </c>
      <c r="D3" s="202"/>
      <c r="E3" s="202"/>
      <c r="F3" s="202"/>
      <c r="G3" s="202"/>
      <c r="H3" s="202"/>
    </row>
    <row r="6" spans="1:8">
      <c r="A6" s="359" t="str">
        <f>A3</f>
        <v>4.</v>
      </c>
      <c r="B6" s="360">
        <v>1</v>
      </c>
      <c r="C6" s="354" t="s">
        <v>113</v>
      </c>
      <c r="D6" s="247"/>
      <c r="E6" s="355"/>
      <c r="F6" s="355"/>
      <c r="G6" s="250"/>
      <c r="H6" s="250"/>
    </row>
    <row r="7" spans="1:8" ht="94.5">
      <c r="A7" s="214"/>
      <c r="B7" s="216"/>
      <c r="C7" s="315" t="s">
        <v>216</v>
      </c>
      <c r="D7" s="247"/>
      <c r="E7" s="355"/>
      <c r="F7" s="355"/>
      <c r="G7" s="250"/>
      <c r="H7" s="250"/>
    </row>
    <row r="8" spans="1:8">
      <c r="A8" s="214"/>
      <c r="B8" s="216"/>
      <c r="C8" s="315"/>
      <c r="D8" s="247"/>
      <c r="E8" s="355"/>
      <c r="F8" s="355"/>
      <c r="G8" s="250"/>
      <c r="H8" s="250"/>
    </row>
    <row r="9" spans="1:8">
      <c r="A9" s="214"/>
      <c r="B9" s="216"/>
      <c r="C9" s="315" t="s">
        <v>214</v>
      </c>
      <c r="D9" s="247" t="s">
        <v>12</v>
      </c>
      <c r="E9" s="355">
        <v>99</v>
      </c>
      <c r="F9" s="355"/>
      <c r="G9" s="250"/>
      <c r="H9" s="250">
        <f>G9*E9</f>
        <v>0</v>
      </c>
    </row>
    <row r="10" spans="1:8">
      <c r="A10" s="214"/>
      <c r="B10" s="216"/>
      <c r="C10" s="315" t="s">
        <v>213</v>
      </c>
      <c r="D10" s="247" t="s">
        <v>12</v>
      </c>
      <c r="E10" s="355">
        <v>21</v>
      </c>
      <c r="F10" s="355"/>
      <c r="G10" s="250"/>
      <c r="H10" s="250">
        <f>G10*E10</f>
        <v>0</v>
      </c>
    </row>
    <row r="11" spans="1:8">
      <c r="A11" s="214"/>
      <c r="B11" s="216"/>
      <c r="C11" s="315" t="s">
        <v>112</v>
      </c>
      <c r="D11" s="247" t="s">
        <v>12</v>
      </c>
      <c r="E11" s="355">
        <v>148</v>
      </c>
      <c r="F11" s="355"/>
      <c r="G11" s="250"/>
      <c r="H11" s="250">
        <f t="shared" ref="H11" si="0">G11*E11</f>
        <v>0</v>
      </c>
    </row>
    <row r="12" spans="1:8" ht="17.25" customHeight="1">
      <c r="A12" s="214"/>
      <c r="B12" s="216"/>
      <c r="C12" s="315" t="s">
        <v>215</v>
      </c>
      <c r="D12" s="247" t="s">
        <v>12</v>
      </c>
      <c r="E12" s="355">
        <v>24</v>
      </c>
      <c r="F12" s="355"/>
      <c r="G12" s="250"/>
      <c r="H12" s="250">
        <f t="shared" ref="H12" si="1">G12*E12</f>
        <v>0</v>
      </c>
    </row>
    <row r="13" spans="1:8">
      <c r="A13" s="214"/>
      <c r="B13" s="216"/>
      <c r="C13" s="315"/>
      <c r="D13" s="247"/>
      <c r="E13" s="355"/>
      <c r="F13" s="355"/>
      <c r="G13" s="250"/>
      <c r="H13" s="250"/>
    </row>
    <row r="14" spans="1:8">
      <c r="A14" s="223"/>
      <c r="B14" s="356"/>
      <c r="C14" s="210" t="s">
        <v>4</v>
      </c>
      <c r="D14" s="210"/>
      <c r="E14" s="210"/>
      <c r="F14" s="210"/>
      <c r="G14" s="210"/>
      <c r="H14" s="231">
        <f>SUM(H4:H13)</f>
        <v>0</v>
      </c>
    </row>
    <row r="16" spans="1:8">
      <c r="E16" s="358"/>
      <c r="F16" s="358"/>
    </row>
    <row r="18" spans="8:8">
      <c r="H18" s="224"/>
    </row>
  </sheetData>
  <mergeCells count="1">
    <mergeCell ref="A1:B1"/>
  </mergeCells>
  <phoneticPr fontId="39" type="noConversion"/>
  <pageMargins left="0.23622047244094491" right="0.23622047244094491" top="0.74803149606299213" bottom="0.74803149606299213" header="0.31496062992125984" footer="0.31496062992125984"/>
  <pageSetup paperSize="9" scale="68" fitToHeight="0" orientation="portrait" r:id="rId1"/>
  <headerFooter>
    <oddHeader>&amp;C&amp;A&amp;R&amp;"Arial Narrow,Regular"&amp;8HOTEL ROŽANIĆ, MOTOVUN</oddHeader>
    <oddFooter>&amp;C&amp;"Arial,Regular"&amp;9Page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pageSetUpPr fitToPage="1"/>
  </sheetPr>
  <dimension ref="A1:H54"/>
  <sheetViews>
    <sheetView view="pageBreakPreview" zoomScale="85" zoomScaleSheetLayoutView="85" workbookViewId="0">
      <pane ySplit="1" topLeftCell="A31" activePane="bottomLeft" state="frozen"/>
      <selection pane="bottomLeft" sqref="A1:B1"/>
    </sheetView>
  </sheetViews>
  <sheetFormatPr defaultColWidth="8.85546875" defaultRowHeight="16.5"/>
  <cols>
    <col min="1" max="1" width="3.7109375" style="74" customWidth="1"/>
    <col min="2" max="2" width="3.7109375" style="75" customWidth="1"/>
    <col min="3" max="3" width="53.140625" style="193" customWidth="1"/>
    <col min="4" max="4" width="10.7109375" style="21" customWidth="1"/>
    <col min="5" max="5" width="10.7109375" style="192" customWidth="1"/>
    <col min="6" max="6" width="35.28515625" style="192" customWidth="1"/>
    <col min="7" max="7" width="10.7109375" style="21" customWidth="1"/>
    <col min="8" max="8" width="15.7109375" style="21" customWidth="1"/>
    <col min="9" max="16384" width="8.85546875" style="21"/>
  </cols>
  <sheetData>
    <row r="1" spans="1:8" ht="27.75">
      <c r="A1" s="460" t="s">
        <v>6</v>
      </c>
      <c r="B1" s="460"/>
      <c r="C1" s="201" t="s">
        <v>7</v>
      </c>
      <c r="D1" s="243" t="s">
        <v>8</v>
      </c>
      <c r="E1" s="244" t="s">
        <v>9</v>
      </c>
      <c r="F1" s="244" t="s">
        <v>280</v>
      </c>
      <c r="G1" s="245" t="s">
        <v>10</v>
      </c>
      <c r="H1" s="245" t="s">
        <v>11</v>
      </c>
    </row>
    <row r="3" spans="1:8">
      <c r="A3" s="58" t="s">
        <v>52</v>
      </c>
      <c r="B3" s="59"/>
      <c r="C3" s="344" t="s">
        <v>51</v>
      </c>
      <c r="D3" s="22"/>
      <c r="E3" s="350"/>
      <c r="F3" s="350"/>
      <c r="G3" s="22"/>
      <c r="H3" s="22"/>
    </row>
    <row r="5" spans="1:8" ht="25.5">
      <c r="A5" s="60"/>
      <c r="B5" s="35"/>
      <c r="C5" s="36" t="s">
        <v>133</v>
      </c>
      <c r="D5" s="37"/>
      <c r="E5" s="351"/>
      <c r="F5" s="351"/>
      <c r="G5" s="37"/>
      <c r="H5" s="38"/>
    </row>
    <row r="6" spans="1:8" ht="38.25">
      <c r="A6" s="60"/>
      <c r="B6" s="35"/>
      <c r="C6" s="41" t="s">
        <v>134</v>
      </c>
      <c r="D6" s="41"/>
      <c r="E6" s="77"/>
      <c r="F6" s="77"/>
      <c r="G6" s="41"/>
      <c r="H6" s="38"/>
    </row>
    <row r="7" spans="1:8">
      <c r="A7" s="60"/>
      <c r="B7" s="35"/>
      <c r="C7" s="41" t="s">
        <v>128</v>
      </c>
      <c r="D7" s="41"/>
      <c r="E7" s="77"/>
      <c r="F7" s="77"/>
      <c r="G7" s="41"/>
      <c r="H7" s="38"/>
    </row>
    <row r="8" spans="1:8">
      <c r="A8" s="60"/>
      <c r="B8" s="35"/>
      <c r="C8" s="42" t="s">
        <v>129</v>
      </c>
      <c r="D8" s="42"/>
      <c r="E8" s="346"/>
      <c r="F8" s="346"/>
      <c r="G8" s="42"/>
      <c r="H8" s="38"/>
    </row>
    <row r="9" spans="1:8" ht="17.25" thickBot="1"/>
    <row r="10" spans="1:8" ht="18" thickTop="1" thickBot="1">
      <c r="A10" s="412" t="s">
        <v>52</v>
      </c>
      <c r="B10" s="413">
        <v>1</v>
      </c>
      <c r="C10" s="61" t="s">
        <v>114</v>
      </c>
      <c r="D10" s="44"/>
      <c r="E10" s="45"/>
      <c r="F10" s="45"/>
      <c r="G10" s="46"/>
      <c r="H10" s="47"/>
    </row>
    <row r="11" spans="1:8" ht="179.25" thickTop="1">
      <c r="A11" s="62"/>
      <c r="B11" s="63"/>
      <c r="C11" s="64" t="s">
        <v>206</v>
      </c>
      <c r="D11" s="65"/>
      <c r="E11" s="347"/>
      <c r="F11" s="347"/>
      <c r="G11" s="65"/>
      <c r="H11" s="47"/>
    </row>
    <row r="12" spans="1:8" ht="127.5">
      <c r="A12" s="62"/>
      <c r="B12" s="63"/>
      <c r="C12" s="64" t="s">
        <v>207</v>
      </c>
      <c r="D12" s="65"/>
      <c r="E12" s="347"/>
      <c r="F12" s="347"/>
      <c r="G12" s="65"/>
      <c r="H12" s="47"/>
    </row>
    <row r="13" spans="1:8" ht="140.25">
      <c r="A13" s="62"/>
      <c r="B13" s="63"/>
      <c r="C13" s="64" t="s">
        <v>146</v>
      </c>
      <c r="D13" s="65"/>
      <c r="E13" s="347"/>
      <c r="F13" s="347"/>
      <c r="G13" s="65"/>
      <c r="H13" s="47"/>
    </row>
    <row r="14" spans="1:8">
      <c r="A14" s="62"/>
      <c r="B14" s="63"/>
      <c r="C14" s="66" t="s">
        <v>37</v>
      </c>
      <c r="D14" s="65"/>
      <c r="E14" s="348"/>
      <c r="F14" s="348"/>
      <c r="G14" s="65"/>
      <c r="H14" s="47"/>
    </row>
    <row r="15" spans="1:8">
      <c r="A15" s="49"/>
      <c r="B15" s="67"/>
      <c r="C15" s="68" t="s">
        <v>15</v>
      </c>
      <c r="D15" s="49" t="s">
        <v>12</v>
      </c>
      <c r="E15" s="50">
        <v>640</v>
      </c>
      <c r="F15" s="50"/>
      <c r="G15" s="51"/>
      <c r="H15" s="51">
        <f>G15*E15</f>
        <v>0</v>
      </c>
    </row>
    <row r="16" spans="1:8">
      <c r="A16" s="49"/>
      <c r="B16" s="67"/>
      <c r="C16" s="38" t="s">
        <v>209</v>
      </c>
      <c r="D16" s="49" t="s">
        <v>12</v>
      </c>
      <c r="E16" s="50">
        <f>E15</f>
        <v>640</v>
      </c>
      <c r="F16" s="50"/>
      <c r="G16" s="51"/>
      <c r="H16" s="51">
        <f>G16*E16</f>
        <v>0</v>
      </c>
    </row>
    <row r="17" spans="1:8">
      <c r="A17" s="49"/>
      <c r="B17" s="67"/>
      <c r="C17" s="68" t="s">
        <v>210</v>
      </c>
      <c r="D17" s="49" t="s">
        <v>14</v>
      </c>
      <c r="E17" s="50">
        <v>430</v>
      </c>
      <c r="F17" s="50"/>
      <c r="G17" s="51"/>
      <c r="H17" s="51">
        <f>G17*E17</f>
        <v>0</v>
      </c>
    </row>
    <row r="18" spans="1:8">
      <c r="A18" s="49"/>
      <c r="B18" s="67"/>
      <c r="C18" s="38" t="s">
        <v>208</v>
      </c>
      <c r="D18" s="49" t="s">
        <v>14</v>
      </c>
      <c r="E18" s="50">
        <v>430</v>
      </c>
      <c r="F18" s="50"/>
      <c r="G18" s="51"/>
      <c r="H18" s="51">
        <f>G18*E18</f>
        <v>0</v>
      </c>
    </row>
    <row r="20" spans="1:8">
      <c r="A20" s="414" t="s">
        <v>52</v>
      </c>
      <c r="B20" s="415">
        <f>B10+1</f>
        <v>2</v>
      </c>
      <c r="C20" s="43" t="s">
        <v>115</v>
      </c>
      <c r="D20" s="44"/>
      <c r="E20" s="45"/>
      <c r="F20" s="45"/>
      <c r="G20" s="46"/>
      <c r="H20" s="47"/>
    </row>
    <row r="21" spans="1:8" ht="293.25">
      <c r="A21" s="62"/>
      <c r="B21" s="63"/>
      <c r="C21" s="64" t="s">
        <v>145</v>
      </c>
      <c r="D21" s="65"/>
      <c r="E21" s="347"/>
      <c r="F21" s="347"/>
      <c r="G21" s="65"/>
      <c r="H21" s="47"/>
    </row>
    <row r="22" spans="1:8" ht="140.25">
      <c r="A22" s="62"/>
      <c r="B22" s="63"/>
      <c r="C22" s="64" t="s">
        <v>146</v>
      </c>
      <c r="D22" s="65"/>
      <c r="E22" s="347"/>
      <c r="F22" s="347"/>
      <c r="G22" s="65"/>
      <c r="H22" s="47"/>
    </row>
    <row r="23" spans="1:8" s="33" customFormat="1">
      <c r="A23" s="62"/>
      <c r="B23" s="63"/>
      <c r="C23" s="66" t="s">
        <v>43</v>
      </c>
      <c r="D23" s="65"/>
      <c r="E23" s="348"/>
      <c r="F23" s="348"/>
      <c r="G23" s="65"/>
      <c r="H23" s="47"/>
    </row>
    <row r="24" spans="1:8" s="33" customFormat="1">
      <c r="A24" s="60"/>
      <c r="B24" s="35"/>
      <c r="C24" s="69" t="s">
        <v>15</v>
      </c>
      <c r="D24" s="60" t="s">
        <v>12</v>
      </c>
      <c r="E24" s="70">
        <v>142</v>
      </c>
      <c r="F24" s="70"/>
      <c r="G24" s="71"/>
      <c r="H24" s="71">
        <f>G24*E24</f>
        <v>0</v>
      </c>
    </row>
    <row r="25" spans="1:8">
      <c r="A25" s="49"/>
      <c r="B25" s="67"/>
      <c r="C25" s="38" t="s">
        <v>127</v>
      </c>
      <c r="D25" s="49" t="s">
        <v>12</v>
      </c>
      <c r="E25" s="50">
        <f>E24</f>
        <v>142</v>
      </c>
      <c r="F25" s="50"/>
      <c r="G25" s="51"/>
      <c r="H25" s="51">
        <f>G25*E25</f>
        <v>0</v>
      </c>
    </row>
    <row r="26" spans="1:8" ht="17.25" thickBot="1"/>
    <row r="27" spans="1:8" ht="18" thickTop="1" thickBot="1">
      <c r="A27" s="412" t="s">
        <v>52</v>
      </c>
      <c r="B27" s="413">
        <f>B20+1</f>
        <v>3</v>
      </c>
      <c r="C27" s="43" t="s">
        <v>117</v>
      </c>
      <c r="D27" s="44"/>
      <c r="E27" s="45"/>
      <c r="F27" s="45"/>
      <c r="G27" s="46"/>
      <c r="H27" s="47"/>
    </row>
    <row r="28" spans="1:8" s="33" customFormat="1" ht="17.25" thickTop="1">
      <c r="A28" s="62"/>
      <c r="B28" s="63"/>
      <c r="C28" s="66" t="s">
        <v>116</v>
      </c>
      <c r="D28" s="65"/>
      <c r="E28" s="348"/>
      <c r="F28" s="348"/>
      <c r="G28" s="65"/>
      <c r="H28" s="47"/>
    </row>
    <row r="29" spans="1:8" ht="293.25">
      <c r="A29" s="62"/>
      <c r="B29" s="63"/>
      <c r="C29" s="64" t="s">
        <v>145</v>
      </c>
      <c r="D29" s="65"/>
      <c r="E29" s="347"/>
      <c r="F29" s="347"/>
      <c r="G29" s="65"/>
      <c r="H29" s="47"/>
    </row>
    <row r="30" spans="1:8" ht="140.25">
      <c r="A30" s="62"/>
      <c r="B30" s="63"/>
      <c r="C30" s="64" t="s">
        <v>146</v>
      </c>
      <c r="D30" s="65"/>
      <c r="E30" s="347"/>
      <c r="F30" s="347"/>
      <c r="G30" s="65"/>
      <c r="H30" s="47"/>
    </row>
    <row r="31" spans="1:8" s="33" customFormat="1">
      <c r="A31" s="60"/>
      <c r="B31" s="35"/>
      <c r="C31" s="69" t="s">
        <v>15</v>
      </c>
      <c r="D31" s="60" t="s">
        <v>12</v>
      </c>
      <c r="E31" s="70">
        <v>164</v>
      </c>
      <c r="F31" s="70"/>
      <c r="G31" s="71"/>
      <c r="H31" s="71">
        <f>G31*E31</f>
        <v>0</v>
      </c>
    </row>
    <row r="32" spans="1:8" s="33" customFormat="1">
      <c r="A32" s="60"/>
      <c r="B32" s="35"/>
      <c r="C32" s="38" t="s">
        <v>127</v>
      </c>
      <c r="D32" s="49" t="s">
        <v>12</v>
      </c>
      <c r="E32" s="50">
        <f>E31</f>
        <v>164</v>
      </c>
      <c r="F32" s="50"/>
      <c r="G32" s="51"/>
      <c r="H32" s="51">
        <f>G32*E32</f>
        <v>0</v>
      </c>
    </row>
    <row r="33" spans="1:8" s="33" customFormat="1">
      <c r="A33" s="60"/>
      <c r="B33" s="35"/>
      <c r="C33" s="69" t="s">
        <v>30</v>
      </c>
      <c r="D33" s="60" t="s">
        <v>14</v>
      </c>
      <c r="E33" s="70">
        <v>100</v>
      </c>
      <c r="F33" s="70"/>
      <c r="G33" s="71"/>
      <c r="H33" s="71">
        <f>G33*E33</f>
        <v>0</v>
      </c>
    </row>
    <row r="34" spans="1:8" s="33" customFormat="1">
      <c r="A34" s="60"/>
      <c r="B34" s="35"/>
      <c r="C34" s="38" t="s">
        <v>127</v>
      </c>
      <c r="D34" s="60" t="s">
        <v>14</v>
      </c>
      <c r="E34" s="70">
        <v>100</v>
      </c>
      <c r="F34" s="70"/>
      <c r="G34" s="71"/>
      <c r="H34" s="71">
        <f>G34*E34</f>
        <v>0</v>
      </c>
    </row>
    <row r="35" spans="1:8" s="33" customFormat="1" ht="17.25" thickBot="1">
      <c r="A35" s="60"/>
      <c r="B35" s="35"/>
      <c r="C35" s="38"/>
      <c r="D35" s="49"/>
      <c r="E35" s="50"/>
      <c r="F35" s="50"/>
      <c r="G35" s="51"/>
      <c r="H35" s="51"/>
    </row>
    <row r="36" spans="1:8" ht="18" thickTop="1" thickBot="1">
      <c r="A36" s="412" t="s">
        <v>52</v>
      </c>
      <c r="B36" s="413">
        <f>B27+1</f>
        <v>4</v>
      </c>
      <c r="C36" s="43" t="s">
        <v>211</v>
      </c>
      <c r="D36" s="44"/>
      <c r="E36" s="45"/>
      <c r="F36" s="45"/>
      <c r="G36" s="46"/>
      <c r="H36" s="47"/>
    </row>
    <row r="37" spans="1:8" ht="294" thickTop="1">
      <c r="A37" s="62"/>
      <c r="B37" s="63"/>
      <c r="C37" s="64" t="s">
        <v>145</v>
      </c>
      <c r="D37" s="65"/>
      <c r="E37" s="347"/>
      <c r="F37" s="347"/>
      <c r="G37" s="65"/>
      <c r="H37" s="47"/>
    </row>
    <row r="38" spans="1:8" ht="140.25">
      <c r="A38" s="62"/>
      <c r="B38" s="63"/>
      <c r="C38" s="64" t="s">
        <v>146</v>
      </c>
      <c r="D38" s="65"/>
      <c r="E38" s="347"/>
      <c r="F38" s="347"/>
      <c r="G38" s="65"/>
      <c r="H38" s="47"/>
    </row>
    <row r="39" spans="1:8" s="33" customFormat="1">
      <c r="A39" s="60"/>
      <c r="B39" s="35"/>
      <c r="C39" s="69" t="s">
        <v>15</v>
      </c>
      <c r="D39" s="60" t="s">
        <v>12</v>
      </c>
      <c r="E39" s="70">
        <v>24</v>
      </c>
      <c r="F39" s="70"/>
      <c r="G39" s="71"/>
      <c r="H39" s="71">
        <f>G39*E39</f>
        <v>0</v>
      </c>
    </row>
    <row r="40" spans="1:8" s="33" customFormat="1">
      <c r="A40" s="60"/>
      <c r="B40" s="35"/>
      <c r="C40" s="38" t="s">
        <v>127</v>
      </c>
      <c r="D40" s="49" t="s">
        <v>12</v>
      </c>
      <c r="E40" s="50">
        <v>24</v>
      </c>
      <c r="F40" s="50"/>
      <c r="G40" s="51"/>
      <c r="H40" s="51">
        <f>G40*E40</f>
        <v>0</v>
      </c>
    </row>
    <row r="41" spans="1:8" s="33" customFormat="1">
      <c r="A41" s="60"/>
      <c r="B41" s="35"/>
      <c r="C41" s="69" t="s">
        <v>30</v>
      </c>
      <c r="D41" s="60" t="s">
        <v>14</v>
      </c>
      <c r="E41" s="70">
        <v>19</v>
      </c>
      <c r="F41" s="70"/>
      <c r="G41" s="71"/>
      <c r="H41" s="71">
        <f>G41*E41</f>
        <v>0</v>
      </c>
    </row>
    <row r="42" spans="1:8" s="33" customFormat="1">
      <c r="A42" s="60"/>
      <c r="B42" s="35"/>
      <c r="C42" s="351" t="s">
        <v>127</v>
      </c>
      <c r="D42" s="60" t="s">
        <v>14</v>
      </c>
      <c r="E42" s="70">
        <v>19</v>
      </c>
      <c r="F42" s="70"/>
      <c r="G42" s="71"/>
      <c r="H42" s="71">
        <f>G42*E42</f>
        <v>0</v>
      </c>
    </row>
    <row r="43" spans="1:8" s="33" customFormat="1" ht="17.25" thickBot="1">
      <c r="A43" s="60"/>
      <c r="B43" s="35"/>
      <c r="C43" s="38"/>
      <c r="D43" s="49"/>
      <c r="E43" s="50"/>
      <c r="F43" s="50"/>
      <c r="G43" s="51"/>
      <c r="H43" s="51"/>
    </row>
    <row r="44" spans="1:8" ht="18" thickTop="1" thickBot="1">
      <c r="A44" s="416" t="s">
        <v>52</v>
      </c>
      <c r="B44" s="417">
        <f>B36+1</f>
        <v>5</v>
      </c>
      <c r="C44" s="43" t="s">
        <v>118</v>
      </c>
      <c r="D44" s="44"/>
      <c r="E44" s="45"/>
      <c r="F44" s="45"/>
      <c r="G44" s="46"/>
      <c r="H44" s="47"/>
    </row>
    <row r="45" spans="1:8" ht="90" thickTop="1">
      <c r="A45" s="62"/>
      <c r="B45" s="63"/>
      <c r="C45" s="64" t="s">
        <v>120</v>
      </c>
      <c r="D45" s="65"/>
      <c r="E45" s="348"/>
      <c r="F45" s="348"/>
      <c r="G45" s="65"/>
      <c r="H45" s="47"/>
    </row>
    <row r="46" spans="1:8" s="33" customFormat="1">
      <c r="A46" s="62"/>
      <c r="B46" s="63"/>
      <c r="C46" s="66" t="s">
        <v>119</v>
      </c>
      <c r="D46" s="65"/>
      <c r="E46" s="348"/>
      <c r="F46" s="348"/>
      <c r="G46" s="65"/>
      <c r="H46" s="47"/>
    </row>
    <row r="47" spans="1:8" s="33" customFormat="1">
      <c r="A47" s="60"/>
      <c r="B47" s="35"/>
      <c r="C47" s="69" t="s">
        <v>15</v>
      </c>
      <c r="D47" s="60" t="s">
        <v>12</v>
      </c>
      <c r="E47" s="70">
        <v>52</v>
      </c>
      <c r="F47" s="70"/>
      <c r="G47" s="71"/>
      <c r="H47" s="71">
        <f>G47*E47</f>
        <v>0</v>
      </c>
    </row>
    <row r="48" spans="1:8">
      <c r="A48" s="49"/>
      <c r="B48" s="67"/>
      <c r="C48" s="38" t="s">
        <v>127</v>
      </c>
      <c r="D48" s="49" t="s">
        <v>12</v>
      </c>
      <c r="E48" s="50">
        <f>E47</f>
        <v>52</v>
      </c>
      <c r="F48" s="50"/>
      <c r="G48" s="51"/>
      <c r="H48" s="51">
        <f>G48*E48</f>
        <v>0</v>
      </c>
    </row>
    <row r="50" spans="1:8">
      <c r="A50" s="72"/>
      <c r="B50" s="73"/>
      <c r="C50" s="345" t="s">
        <v>53</v>
      </c>
      <c r="D50" s="32"/>
      <c r="E50" s="352"/>
      <c r="F50" s="352"/>
      <c r="G50" s="32"/>
      <c r="H50" s="26">
        <f>SUM(H4:H49)</f>
        <v>0</v>
      </c>
    </row>
    <row r="52" spans="1:8">
      <c r="E52" s="349"/>
      <c r="F52" s="349"/>
      <c r="H52" s="20"/>
    </row>
    <row r="54" spans="1:8">
      <c r="H54" s="20"/>
    </row>
  </sheetData>
  <autoFilter ref="A1:H54" xr:uid="{00000000-0009-0000-0000-000006000000}">
    <filterColumn colId="0" showButton="0"/>
  </autoFilter>
  <mergeCells count="1">
    <mergeCell ref="A1:B1"/>
  </mergeCells>
  <phoneticPr fontId="39" type="noConversion"/>
  <pageMargins left="0.23622047244094491" right="0.23622047244094491" top="0.74803149606299213" bottom="0.74803149606299213" header="0.31496062992125984" footer="0.31496062992125984"/>
  <pageSetup paperSize="9" scale="69" fitToHeight="0" orientation="portrait" r:id="rId1"/>
  <headerFooter>
    <oddHeader>&amp;C&amp;A&amp;R&amp;"Arial Narrow,Regular"&amp;8HOTEL ROŽANIĆ, MOTOVUN</oddHeader>
    <oddFooter>&amp;C&amp;"Arial,Regular"&amp;9Page &amp;P of &amp;N</oddFooter>
  </headerFooter>
  <rowBreaks count="2" manualBreakCount="2">
    <brk id="19" max="6" man="1"/>
    <brk id="33"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pageSetUpPr fitToPage="1"/>
  </sheetPr>
  <dimension ref="A1:H20"/>
  <sheetViews>
    <sheetView view="pageBreakPreview" zoomScale="85" zoomScaleSheetLayoutView="85" workbookViewId="0">
      <selection sqref="A1:B1"/>
    </sheetView>
  </sheetViews>
  <sheetFormatPr defaultColWidth="8.85546875" defaultRowHeight="16.5"/>
  <cols>
    <col min="1" max="1" width="3.7109375" style="180" customWidth="1"/>
    <col min="2" max="2" width="3.7109375" style="75" customWidth="1"/>
    <col min="3" max="3" width="53" style="21" customWidth="1"/>
    <col min="4" max="4" width="9.7109375" style="21" customWidth="1"/>
    <col min="5" max="5" width="11.42578125" style="21" customWidth="1"/>
    <col min="6" max="6" width="35.28515625" style="21" customWidth="1"/>
    <col min="7" max="7" width="10.42578125" style="21" customWidth="1"/>
    <col min="8" max="8" width="15.7109375" style="21" bestFit="1" customWidth="1"/>
    <col min="9" max="16384" width="8.85546875" style="21"/>
  </cols>
  <sheetData>
    <row r="1" spans="1:8" ht="25.5" customHeight="1">
      <c r="A1" s="460" t="s">
        <v>6</v>
      </c>
      <c r="B1" s="460"/>
      <c r="C1" s="201" t="s">
        <v>7</v>
      </c>
      <c r="D1" s="243" t="s">
        <v>8</v>
      </c>
      <c r="E1" s="244" t="s">
        <v>9</v>
      </c>
      <c r="F1" s="244" t="s">
        <v>280</v>
      </c>
      <c r="G1" s="245" t="s">
        <v>10</v>
      </c>
      <c r="H1" s="245" t="s">
        <v>11</v>
      </c>
    </row>
    <row r="3" spans="1:8">
      <c r="A3" s="175" t="s">
        <v>135</v>
      </c>
      <c r="B3" s="59"/>
      <c r="C3" s="22" t="s">
        <v>56</v>
      </c>
      <c r="D3" s="22"/>
      <c r="E3" s="22"/>
      <c r="F3" s="22"/>
      <c r="G3" s="22"/>
      <c r="H3" s="22"/>
    </row>
    <row r="5" spans="1:8" ht="27" customHeight="1">
      <c r="A5" s="176"/>
      <c r="B5" s="35"/>
      <c r="C5" s="36" t="s">
        <v>130</v>
      </c>
      <c r="D5" s="37"/>
      <c r="E5" s="37"/>
      <c r="F5" s="37"/>
      <c r="G5" s="37"/>
      <c r="H5" s="38"/>
    </row>
    <row r="6" spans="1:8" ht="25.5">
      <c r="A6" s="176"/>
      <c r="B6" s="35"/>
      <c r="C6" s="41" t="s">
        <v>131</v>
      </c>
      <c r="D6" s="41"/>
      <c r="E6" s="41"/>
      <c r="F6" s="41"/>
      <c r="G6" s="41"/>
      <c r="H6" s="38"/>
    </row>
    <row r="7" spans="1:8" ht="30" customHeight="1">
      <c r="A7" s="176"/>
      <c r="B7" s="35"/>
      <c r="C7" s="41" t="s">
        <v>128</v>
      </c>
      <c r="D7" s="41"/>
      <c r="E7" s="41"/>
      <c r="F7" s="41"/>
      <c r="G7" s="41"/>
      <c r="H7" s="38"/>
    </row>
    <row r="8" spans="1:8" ht="20.25" customHeight="1">
      <c r="A8" s="176"/>
      <c r="B8" s="35"/>
      <c r="C8" s="42" t="s">
        <v>129</v>
      </c>
      <c r="D8" s="42"/>
      <c r="E8" s="42"/>
      <c r="F8" s="42"/>
      <c r="G8" s="42"/>
      <c r="H8" s="38"/>
    </row>
    <row r="11" spans="1:8">
      <c r="A11" s="177" t="str">
        <f>A3</f>
        <v>6.</v>
      </c>
      <c r="B11" s="173">
        <v>1</v>
      </c>
      <c r="C11" s="43" t="s">
        <v>126</v>
      </c>
      <c r="D11" s="44"/>
      <c r="E11" s="45"/>
      <c r="F11" s="45"/>
      <c r="G11" s="46"/>
      <c r="H11" s="47"/>
    </row>
    <row r="12" spans="1:8" ht="63.75">
      <c r="A12" s="178"/>
      <c r="B12" s="77"/>
      <c r="C12" s="48" t="s">
        <v>132</v>
      </c>
      <c r="D12" s="44"/>
      <c r="E12" s="45"/>
      <c r="F12" s="45"/>
      <c r="G12" s="46"/>
      <c r="H12" s="47"/>
    </row>
    <row r="13" spans="1:8" ht="138.75" customHeight="1">
      <c r="A13" s="178"/>
      <c r="B13" s="77"/>
      <c r="C13" s="48" t="s">
        <v>222</v>
      </c>
      <c r="D13" s="48"/>
      <c r="E13" s="48"/>
      <c r="F13" s="48"/>
      <c r="G13" s="48"/>
      <c r="H13" s="47"/>
    </row>
    <row r="14" spans="1:8">
      <c r="A14" s="179"/>
      <c r="B14" s="174"/>
      <c r="C14" s="54" t="s">
        <v>122</v>
      </c>
      <c r="D14" s="49" t="s">
        <v>12</v>
      </c>
      <c r="E14" s="50">
        <v>390</v>
      </c>
      <c r="F14" s="50"/>
      <c r="G14" s="51"/>
      <c r="H14" s="57">
        <f>SUM(E14*G14)</f>
        <v>0</v>
      </c>
    </row>
    <row r="15" spans="1:8">
      <c r="C15" s="54" t="s">
        <v>223</v>
      </c>
      <c r="D15" s="49" t="s">
        <v>12</v>
      </c>
      <c r="E15" s="50">
        <v>290</v>
      </c>
      <c r="F15" s="50"/>
      <c r="G15" s="51"/>
      <c r="H15" s="51">
        <f>SUM(E15*G15)</f>
        <v>0</v>
      </c>
    </row>
    <row r="16" spans="1:8">
      <c r="C16" s="38" t="s">
        <v>127</v>
      </c>
      <c r="D16" s="49" t="s">
        <v>12</v>
      </c>
      <c r="E16" s="50">
        <f>SUM(E14:E15)</f>
        <v>680</v>
      </c>
      <c r="F16" s="50"/>
      <c r="G16" s="51"/>
      <c r="H16" s="51">
        <f>G16*E16</f>
        <v>0</v>
      </c>
    </row>
    <row r="18" spans="1:8">
      <c r="A18" s="181"/>
      <c r="B18" s="73"/>
      <c r="C18" s="32" t="s">
        <v>54</v>
      </c>
      <c r="D18" s="32"/>
      <c r="E18" s="32"/>
      <c r="F18" s="32"/>
      <c r="G18" s="32"/>
      <c r="H18" s="26">
        <f>SUM(H4:H16)</f>
        <v>0</v>
      </c>
    </row>
    <row r="20" spans="1:8">
      <c r="E20" s="53"/>
      <c r="F20" s="53"/>
    </row>
  </sheetData>
  <mergeCells count="1">
    <mergeCell ref="A1:B1"/>
  </mergeCells>
  <phoneticPr fontId="39" type="noConversion"/>
  <pageMargins left="0.23622047244094491" right="0.23622047244094491" top="0.74803149606299213" bottom="0.74803149606299213" header="0.31496062992125984" footer="0.31496062992125984"/>
  <pageSetup paperSize="9" scale="69" fitToHeight="0" orientation="portrait" r:id="rId1"/>
  <headerFooter>
    <oddHeader>&amp;C&amp;A&amp;R&amp;"Arial Narrow,Regular"&amp;8HOTEL ROŽANIĆ, MOTOVUN</oddHeader>
    <oddFooter>&amp;C&amp;"Arial,Regular"&amp;9Page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K27"/>
  <sheetViews>
    <sheetView view="pageBreakPreview" zoomScale="115" zoomScaleSheetLayoutView="115" workbookViewId="0">
      <selection sqref="A1:B1"/>
    </sheetView>
  </sheetViews>
  <sheetFormatPr defaultColWidth="8.85546875" defaultRowHeight="16.5"/>
  <cols>
    <col min="1" max="1" width="3.7109375" style="74" customWidth="1"/>
    <col min="2" max="2" width="3.7109375" style="185" customWidth="1"/>
    <col min="3" max="3" width="53" style="21" customWidth="1"/>
    <col min="4" max="4" width="9.7109375" style="21" customWidth="1"/>
    <col min="5" max="5" width="11.42578125" style="21" customWidth="1"/>
    <col min="6" max="6" width="35.28515625" style="21" customWidth="1"/>
    <col min="7" max="7" width="10.42578125" style="21" customWidth="1"/>
    <col min="8" max="8" width="15.7109375" style="21" bestFit="1" customWidth="1"/>
    <col min="9" max="9" width="13.28515625" style="21" bestFit="1" customWidth="1"/>
    <col min="10" max="16384" width="8.85546875" style="21"/>
  </cols>
  <sheetData>
    <row r="1" spans="1:11" ht="25.5" customHeight="1">
      <c r="A1" s="460" t="s">
        <v>6</v>
      </c>
      <c r="B1" s="460"/>
      <c r="C1" s="201" t="s">
        <v>7</v>
      </c>
      <c r="D1" s="243" t="s">
        <v>8</v>
      </c>
      <c r="E1" s="244" t="s">
        <v>9</v>
      </c>
      <c r="F1" s="244" t="s">
        <v>280</v>
      </c>
      <c r="G1" s="245" t="s">
        <v>10</v>
      </c>
      <c r="H1" s="245" t="s">
        <v>11</v>
      </c>
    </row>
    <row r="3" spans="1:11">
      <c r="A3" s="58" t="s">
        <v>137</v>
      </c>
      <c r="B3" s="182"/>
      <c r="C3" s="22" t="s">
        <v>123</v>
      </c>
      <c r="D3" s="22"/>
      <c r="E3" s="22"/>
      <c r="F3" s="22"/>
      <c r="G3" s="22"/>
      <c r="H3" s="22"/>
    </row>
    <row r="5" spans="1:11" ht="27" customHeight="1">
      <c r="A5" s="60"/>
      <c r="B5" s="172"/>
      <c r="C5" s="36" t="s">
        <v>235</v>
      </c>
      <c r="D5" s="37"/>
      <c r="E5" s="37"/>
      <c r="F5" s="37"/>
      <c r="G5" s="37"/>
      <c r="H5" s="38"/>
      <c r="I5" s="39"/>
      <c r="J5" s="40"/>
      <c r="K5" s="38"/>
    </row>
    <row r="6" spans="1:11" ht="25.5">
      <c r="A6" s="60"/>
      <c r="B6" s="172"/>
      <c r="C6" s="41" t="s">
        <v>236</v>
      </c>
      <c r="D6" s="41"/>
      <c r="E6" s="41"/>
      <c r="F6" s="41"/>
      <c r="G6" s="41"/>
      <c r="H6" s="38"/>
      <c r="I6" s="39"/>
      <c r="J6" s="40"/>
      <c r="K6" s="38"/>
    </row>
    <row r="7" spans="1:11" ht="30" customHeight="1">
      <c r="A7" s="60"/>
      <c r="B7" s="172"/>
      <c r="C7" s="41" t="s">
        <v>237</v>
      </c>
      <c r="D7" s="41"/>
      <c r="E7" s="41"/>
      <c r="F7" s="41"/>
      <c r="G7" s="41"/>
      <c r="H7" s="38"/>
      <c r="I7" s="39"/>
      <c r="J7" s="40"/>
      <c r="K7" s="38"/>
    </row>
    <row r="8" spans="1:11" ht="20.25" customHeight="1">
      <c r="A8" s="60"/>
      <c r="B8" s="172"/>
      <c r="C8" s="42" t="s">
        <v>238</v>
      </c>
      <c r="D8" s="42"/>
      <c r="E8" s="42"/>
      <c r="F8" s="42"/>
      <c r="G8" s="42"/>
      <c r="H8" s="38"/>
      <c r="I8" s="39"/>
      <c r="J8" s="40"/>
      <c r="K8" s="38"/>
    </row>
    <row r="11" spans="1:11">
      <c r="A11" s="187" t="str">
        <f>A3</f>
        <v>7.</v>
      </c>
      <c r="B11" s="173">
        <v>1</v>
      </c>
      <c r="C11" s="43" t="s">
        <v>124</v>
      </c>
      <c r="D11" s="44"/>
      <c r="E11" s="45"/>
      <c r="F11" s="45"/>
      <c r="G11" s="46"/>
      <c r="H11" s="47"/>
    </row>
    <row r="12" spans="1:11" ht="63.75">
      <c r="A12" s="76"/>
      <c r="B12" s="183"/>
      <c r="C12" s="48" t="s">
        <v>239</v>
      </c>
      <c r="D12" s="44"/>
      <c r="E12" s="196"/>
      <c r="F12" s="196"/>
      <c r="G12" s="46"/>
      <c r="H12" s="47"/>
    </row>
    <row r="13" spans="1:11">
      <c r="A13" s="76"/>
      <c r="B13" s="183"/>
      <c r="C13" s="48"/>
      <c r="D13" s="48"/>
      <c r="E13" s="48"/>
      <c r="F13" s="48"/>
      <c r="G13" s="48"/>
      <c r="H13" s="47"/>
    </row>
    <row r="14" spans="1:11">
      <c r="A14" s="55"/>
      <c r="B14" s="184"/>
      <c r="C14" s="54" t="s">
        <v>125</v>
      </c>
      <c r="D14" s="55" t="s">
        <v>12</v>
      </c>
      <c r="E14" s="56">
        <v>113.57</v>
      </c>
      <c r="F14" s="56"/>
      <c r="G14" s="57"/>
      <c r="H14" s="57">
        <f>SUM(E14*G14)</f>
        <v>0</v>
      </c>
      <c r="I14" s="20"/>
    </row>
    <row r="15" spans="1:11">
      <c r="C15" s="38" t="s">
        <v>127</v>
      </c>
      <c r="D15" s="49" t="s">
        <v>12</v>
      </c>
      <c r="E15" s="50">
        <v>113.57</v>
      </c>
      <c r="F15" s="50"/>
      <c r="G15" s="51"/>
      <c r="H15" s="51">
        <f>G15*E15</f>
        <v>0</v>
      </c>
    </row>
    <row r="16" spans="1:11">
      <c r="C16" s="38"/>
      <c r="D16" s="49"/>
      <c r="E16" s="50"/>
      <c r="F16" s="50"/>
      <c r="G16" s="51"/>
      <c r="H16" s="51"/>
    </row>
    <row r="17" spans="1:9">
      <c r="A17" s="21"/>
      <c r="B17" s="21"/>
      <c r="C17" s="418" t="s">
        <v>204</v>
      </c>
      <c r="D17" s="49"/>
      <c r="E17" s="50"/>
      <c r="F17" s="50"/>
      <c r="G17" s="51"/>
      <c r="H17" s="51"/>
    </row>
    <row r="18" spans="1:9" ht="38.25">
      <c r="A18" s="187" t="str">
        <f>A11</f>
        <v>7.</v>
      </c>
      <c r="B18" s="173">
        <f>B11+1</f>
        <v>2</v>
      </c>
      <c r="C18" s="38" t="s">
        <v>205</v>
      </c>
      <c r="D18" s="49"/>
      <c r="E18" s="50"/>
      <c r="F18" s="50"/>
      <c r="G18" s="51"/>
      <c r="H18" s="51"/>
    </row>
    <row r="19" spans="1:9">
      <c r="A19" s="343"/>
      <c r="C19" s="38"/>
      <c r="D19" s="49"/>
      <c r="E19" s="50"/>
      <c r="F19" s="50"/>
      <c r="G19" s="57"/>
      <c r="H19" s="51"/>
    </row>
    <row r="20" spans="1:9">
      <c r="A20" s="343"/>
      <c r="C20" s="38" t="s">
        <v>225</v>
      </c>
      <c r="D20" s="49" t="s">
        <v>13</v>
      </c>
      <c r="E20" s="50">
        <v>1</v>
      </c>
      <c r="F20" s="50"/>
      <c r="G20" s="57"/>
      <c r="H20" s="51">
        <f>G20*E20</f>
        <v>0</v>
      </c>
    </row>
    <row r="21" spans="1:9">
      <c r="A21" s="343"/>
      <c r="C21" s="38" t="s">
        <v>226</v>
      </c>
      <c r="D21" s="49" t="s">
        <v>13</v>
      </c>
      <c r="E21" s="50">
        <v>1</v>
      </c>
      <c r="F21" s="50"/>
      <c r="G21" s="57"/>
      <c r="H21" s="51">
        <f>G21*E21</f>
        <v>0</v>
      </c>
    </row>
    <row r="22" spans="1:9">
      <c r="A22" s="343"/>
      <c r="C22" s="38" t="s">
        <v>224</v>
      </c>
      <c r="D22" s="49" t="s">
        <v>13</v>
      </c>
      <c r="E22" s="50">
        <v>2</v>
      </c>
      <c r="F22" s="50"/>
      <c r="G22" s="57"/>
      <c r="H22" s="51">
        <f>G22*E22</f>
        <v>0</v>
      </c>
    </row>
    <row r="24" spans="1:9">
      <c r="A24" s="72"/>
      <c r="B24" s="186"/>
      <c r="C24" s="32" t="s">
        <v>138</v>
      </c>
      <c r="D24" s="32"/>
      <c r="E24" s="32"/>
      <c r="F24" s="32"/>
      <c r="G24" s="32"/>
      <c r="H24" s="26">
        <f>SUM(H7:H23)</f>
        <v>0</v>
      </c>
    </row>
    <row r="25" spans="1:9">
      <c r="I25" s="52"/>
    </row>
    <row r="26" spans="1:9">
      <c r="E26" s="53"/>
      <c r="F26" s="53"/>
    </row>
    <row r="27" spans="1:9">
      <c r="I27" s="20"/>
    </row>
  </sheetData>
  <mergeCells count="1">
    <mergeCell ref="A1:B1"/>
  </mergeCells>
  <phoneticPr fontId="39" type="noConversion"/>
  <pageMargins left="0.23622047244094491" right="0.23622047244094491" top="0.74803149606299213" bottom="0.74803149606299213" header="0.31496062992125984" footer="0.31496062992125984"/>
  <pageSetup paperSize="9" scale="69" fitToHeight="0" orientation="portrait" r:id="rId1"/>
  <headerFooter>
    <oddHeader>&amp;C&amp;A&amp;R&amp;"Arial Narrow,Regular"&amp;8HOTEL ROŽANIĆ, MOTOVUN</oddHeader>
    <oddFooter>&amp;C&amp;"Arial,Regular"&amp;9Page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28"/>
  <sheetViews>
    <sheetView view="pageBreakPreview" zoomScale="85" zoomScaleNormal="100" zoomScaleSheetLayoutView="85" workbookViewId="0"/>
  </sheetViews>
  <sheetFormatPr defaultColWidth="8.85546875" defaultRowHeight="16.5"/>
  <cols>
    <col min="1" max="1" width="8.85546875" style="21"/>
    <col min="2" max="2" width="6.7109375" style="21" customWidth="1"/>
    <col min="3" max="3" width="37.140625" style="21" customWidth="1"/>
    <col min="4" max="4" width="15.7109375" style="20" bestFit="1" customWidth="1"/>
    <col min="5" max="5" width="13.5703125" style="21" bestFit="1" customWidth="1"/>
    <col min="6" max="16384" width="8.85546875" style="21"/>
  </cols>
  <sheetData>
    <row r="1" spans="1:5">
      <c r="A1" s="18"/>
      <c r="B1" s="18"/>
      <c r="C1" s="18"/>
      <c r="D1" s="19"/>
    </row>
    <row r="2" spans="1:5">
      <c r="A2" s="22"/>
      <c r="B2" s="22" t="s">
        <v>5</v>
      </c>
      <c r="C2" s="22"/>
      <c r="D2" s="23"/>
    </row>
    <row r="3" spans="1:5">
      <c r="A3" s="18"/>
      <c r="B3" s="18"/>
      <c r="C3" s="18"/>
      <c r="D3" s="19"/>
    </row>
    <row r="4" spans="1:5">
      <c r="A4" s="18"/>
      <c r="B4" s="18"/>
      <c r="C4" s="18"/>
      <c r="D4" s="19"/>
    </row>
    <row r="5" spans="1:5" ht="14.25" customHeight="1">
      <c r="A5" s="18"/>
      <c r="B5" s="18"/>
      <c r="C5" s="18"/>
      <c r="D5" s="19"/>
    </row>
    <row r="6" spans="1:5">
      <c r="A6" s="24"/>
      <c r="B6" s="24" t="s">
        <v>1</v>
      </c>
      <c r="C6" s="24" t="s">
        <v>2</v>
      </c>
      <c r="D6" s="25" t="s">
        <v>281</v>
      </c>
    </row>
    <row r="7" spans="1:5">
      <c r="A7" s="18"/>
      <c r="B7" s="18"/>
      <c r="C7" s="18"/>
      <c r="D7" s="19"/>
    </row>
    <row r="8" spans="1:5">
      <c r="A8" s="18"/>
      <c r="B8" s="18"/>
      <c r="C8" s="18"/>
      <c r="D8" s="19"/>
    </row>
    <row r="9" spans="1:5" s="29" customFormat="1">
      <c r="A9" s="18"/>
      <c r="B9" s="18">
        <v>1</v>
      </c>
      <c r="C9" s="18" t="s">
        <v>49</v>
      </c>
      <c r="D9" s="189">
        <f>'01_LICILACKI'!H37</f>
        <v>0</v>
      </c>
      <c r="E9" s="21"/>
    </row>
    <row r="10" spans="1:5" s="29" customFormat="1">
      <c r="A10" s="18"/>
      <c r="B10" s="18"/>
      <c r="C10" s="18"/>
      <c r="D10" s="190"/>
      <c r="E10" s="21"/>
    </row>
    <row r="11" spans="1:5" s="29" customFormat="1">
      <c r="A11" s="18"/>
      <c r="B11" s="18">
        <v>2</v>
      </c>
      <c r="C11" s="18" t="s">
        <v>50</v>
      </c>
      <c r="D11" s="190">
        <f>'02_SANITAR'!H362</f>
        <v>0</v>
      </c>
      <c r="E11" s="21"/>
    </row>
    <row r="12" spans="1:5" s="29" customFormat="1">
      <c r="A12" s="18"/>
      <c r="B12" s="18"/>
      <c r="C12" s="188"/>
      <c r="D12" s="190"/>
      <c r="E12" s="21"/>
    </row>
    <row r="13" spans="1:5" s="29" customFormat="1">
      <c r="A13" s="18"/>
      <c r="B13" s="18">
        <v>3</v>
      </c>
      <c r="C13" s="31" t="s">
        <v>3</v>
      </c>
      <c r="D13" s="190">
        <f>'03 KERAMIČARSKI'!H160</f>
        <v>0</v>
      </c>
      <c r="E13" s="21"/>
    </row>
    <row r="14" spans="1:5" s="29" customFormat="1" ht="12.75">
      <c r="A14" s="18"/>
      <c r="B14" s="18"/>
      <c r="C14" s="188"/>
      <c r="D14" s="190"/>
    </row>
    <row r="15" spans="1:5" s="29" customFormat="1" ht="12.75">
      <c r="A15" s="18"/>
      <c r="B15" s="18">
        <v>4</v>
      </c>
      <c r="C15" s="18" t="str">
        <f>'04_TERRAZZO'!C3</f>
        <v>TERRAZZO PODOVI</v>
      </c>
      <c r="D15" s="190">
        <f>'04_TERRAZZO'!H14</f>
        <v>0</v>
      </c>
    </row>
    <row r="16" spans="1:5" s="29" customFormat="1" ht="12.75">
      <c r="A16" s="18"/>
      <c r="B16" s="18"/>
      <c r="C16" s="18"/>
      <c r="D16" s="190"/>
    </row>
    <row r="17" spans="1:4" s="29" customFormat="1" ht="12.75">
      <c r="A17" s="18"/>
      <c r="B17" s="18">
        <v>5</v>
      </c>
      <c r="C17" s="18" t="str">
        <f>'05_PARKETARSKI'!C3</f>
        <v>PARKETARSKI RADOVI</v>
      </c>
      <c r="D17" s="190">
        <f>'05_PARKETARSKI'!H50</f>
        <v>0</v>
      </c>
    </row>
    <row r="18" spans="1:4" s="29" customFormat="1" ht="12.75">
      <c r="A18" s="18"/>
      <c r="B18" s="18"/>
      <c r="C18" s="18"/>
      <c r="D18" s="190"/>
    </row>
    <row r="19" spans="1:4" s="29" customFormat="1" ht="12.75">
      <c r="A19" s="18"/>
      <c r="B19" s="18">
        <v>6</v>
      </c>
      <c r="C19" s="18" t="str">
        <f>'06_TEPISONI'!C3</f>
        <v>RADOVI POLAGANJA TEPISONA</v>
      </c>
      <c r="D19" s="190">
        <f>'06_TEPISONI'!H18</f>
        <v>0</v>
      </c>
    </row>
    <row r="20" spans="1:4" s="29" customFormat="1" ht="12.75">
      <c r="A20" s="18"/>
      <c r="B20" s="18"/>
      <c r="C20" s="18"/>
      <c r="D20" s="190"/>
    </row>
    <row r="21" spans="1:4" s="29" customFormat="1" ht="12.75">
      <c r="A21" s="18"/>
      <c r="B21" s="18">
        <v>7</v>
      </c>
      <c r="C21" s="18" t="s">
        <v>123</v>
      </c>
      <c r="D21" s="190">
        <f>'07_STAKLARSKI'!H24</f>
        <v>0</v>
      </c>
    </row>
    <row r="22" spans="1:4">
      <c r="A22" s="18"/>
      <c r="B22" s="18"/>
      <c r="C22" s="18"/>
      <c r="D22" s="191"/>
    </row>
    <row r="23" spans="1:4">
      <c r="A23" s="32"/>
      <c r="B23" s="32"/>
      <c r="C23" s="32" t="s">
        <v>18</v>
      </c>
      <c r="D23" s="26">
        <f>SUM(D9:D21)</f>
        <v>0</v>
      </c>
    </row>
    <row r="24" spans="1:4">
      <c r="D24" s="21"/>
    </row>
    <row r="26" spans="1:4" s="33" customFormat="1">
      <c r="D26" s="34"/>
    </row>
    <row r="27" spans="1:4" s="33" customFormat="1">
      <c r="D27" s="34"/>
    </row>
    <row r="28" spans="1:4" s="33" customFormat="1">
      <c r="D28" s="34"/>
    </row>
  </sheetData>
  <phoneticPr fontId="39" type="noConversion"/>
  <pageMargins left="0.23622047244094491" right="0.23622047244094491" top="0.74803149606299213" bottom="0.74803149606299213" header="0.31496062992125984" footer="0.31496062992125984"/>
  <pageSetup paperSize="9" fitToHeight="0" orientation="portrait" r:id="rId1"/>
  <headerFooter>
    <oddHeader>&amp;C&amp;A&amp;R&amp;"Arial Narrow,Regular"&amp;8HOTEL ROŽANIĆ, MOTOVUN</oddHeader>
    <oddFooter>&amp;C&amp;"Arial,Regular"&amp;9Page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NASLOV</vt:lpstr>
      <vt:lpstr>SADRZAJ</vt:lpstr>
      <vt:lpstr>01_LICILACKI</vt:lpstr>
      <vt:lpstr>02_SANITAR</vt:lpstr>
      <vt:lpstr>03 KERAMIČARSKI</vt:lpstr>
      <vt:lpstr>04_TERRAZZO</vt:lpstr>
      <vt:lpstr>05_PARKETARSKI</vt:lpstr>
      <vt:lpstr>06_TEPISONI</vt:lpstr>
      <vt:lpstr>07_STAKLARSKI</vt:lpstr>
      <vt:lpstr>B_ZANATSKI REKAP</vt:lpstr>
      <vt:lpstr>'01_LICILACKI'!Print_Area</vt:lpstr>
      <vt:lpstr>'02_SANITAR'!Print_Area</vt:lpstr>
      <vt:lpstr>'03 KERAMIČARSKI'!Print_Area</vt:lpstr>
      <vt:lpstr>'04_TERRAZZO'!Print_Area</vt:lpstr>
      <vt:lpstr>'05_PARKETARSKI'!Print_Area</vt:lpstr>
      <vt:lpstr>'06_TEPISONI'!Print_Area</vt:lpstr>
      <vt:lpstr>'07_STAKLARSKI'!Print_Area</vt:lpstr>
      <vt:lpstr>'B_ZANATSKI REKAP'!Print_Area</vt:lpstr>
      <vt:lpstr>SADRZAJ!Print_Area</vt:lpstr>
      <vt:lpstr>'01_LICILACKI'!Print_Titles</vt:lpstr>
      <vt:lpstr>'02_SANITAR'!Print_Titles</vt:lpstr>
      <vt:lpstr>'03 KERAMIČARSKI'!Print_Titles</vt:lpstr>
      <vt:lpstr>'04_TERRAZZO'!Print_Titles</vt:lpstr>
      <vt:lpstr>'05_PARKETARSKI'!Print_Titles</vt:lpstr>
      <vt:lpstr>'06_TEPISONI'!Print_Titles</vt:lpstr>
      <vt:lpstr>'07_STAKLARSKI'!Print_Titles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 Štefanac</dc:creator>
  <cp:lastModifiedBy>Korisnik</cp:lastModifiedBy>
  <cp:lastPrinted>2018-02-04T19:40:37Z</cp:lastPrinted>
  <dcterms:created xsi:type="dcterms:W3CDTF">2013-06-27T11:43:38Z</dcterms:created>
  <dcterms:modified xsi:type="dcterms:W3CDTF">2018-02-22T19:06:01Z</dcterms:modified>
</cp:coreProperties>
</file>