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defaultThemeVersion="124226"/>
  <mc:AlternateContent xmlns:mc="http://schemas.openxmlformats.org/markup-compatibility/2006">
    <mc:Choice Requires="x15">
      <x15ac:absPath xmlns:x15ac="http://schemas.microsoft.com/office/spreadsheetml/2010/11/ac" url="C:\Users\PrgometZ\Desktop\VODOPRIVREDA JAVNA NABAVA\"/>
    </mc:Choice>
  </mc:AlternateContent>
  <xr:revisionPtr revIDLastSave="0" documentId="10_ncr:8100000_{5D48B257-BE5C-4B87-A300-2A939461E0E5}" xr6:coauthVersionLast="34" xr6:coauthVersionMax="34" xr10:uidLastSave="{00000000-0000-0000-0000-000000000000}"/>
  <bookViews>
    <workbookView xWindow="0" yWindow="0" windowWidth="7890" windowHeight="9240" tabRatio="784" activeTab="4" xr2:uid="{00000000-000D-0000-FFFF-FFFF00000000}"/>
  </bookViews>
  <sheets>
    <sheet name="1. HALA" sheetId="4" r:id="rId1"/>
    <sheet name="2.NISKOGRADNJA" sheetId="6" r:id="rId2"/>
    <sheet name="3.VODA" sheetId="5" r:id="rId3"/>
    <sheet name="4.ELEKTRO" sheetId="7" r:id="rId4"/>
    <sheet name="5.TEHNOLOGIJA" sheetId="8" r:id="rId5"/>
    <sheet name="REKAPITULACIJA" sheetId="2" r:id="rId6"/>
  </sheets>
  <definedNames>
    <definedName name="_xlnm.Print_Area" localSheetId="0">'1. HALA'!$A$1:$F$169</definedName>
    <definedName name="_xlnm.Print_Area" localSheetId="1">'2.NISKOGRADNJA'!$A$1:$H$82</definedName>
    <definedName name="_xlnm.Print_Area" localSheetId="2">'3.VODA'!$A$1:$F$107</definedName>
  </definedNames>
  <calcPr calcId="162913"/>
</workbook>
</file>

<file path=xl/calcChain.xml><?xml version="1.0" encoding="utf-8"?>
<calcChain xmlns="http://schemas.openxmlformats.org/spreadsheetml/2006/main">
  <c r="F81" i="5" l="1"/>
  <c r="F42" i="5"/>
  <c r="F39" i="5"/>
  <c r="F36" i="5"/>
  <c r="F241" i="7" l="1"/>
  <c r="F238" i="7"/>
  <c r="F236" i="7"/>
  <c r="F234" i="7"/>
  <c r="F232" i="7"/>
  <c r="F230" i="7"/>
  <c r="F228" i="7"/>
  <c r="F227" i="7"/>
  <c r="F226" i="7"/>
  <c r="F225" i="7"/>
  <c r="F224" i="7"/>
  <c r="F223" i="7"/>
  <c r="F216" i="7"/>
  <c r="F213" i="7"/>
  <c r="F210" i="7"/>
  <c r="F207" i="7"/>
  <c r="F204" i="7"/>
  <c r="F201" i="7"/>
  <c r="F200" i="7"/>
  <c r="F199" i="7"/>
  <c r="F196" i="7"/>
  <c r="F191" i="7"/>
  <c r="F187" i="7"/>
  <c r="F175" i="7"/>
  <c r="F156" i="7"/>
  <c r="F136" i="7"/>
  <c r="F129" i="7"/>
  <c r="F126" i="7"/>
  <c r="F123" i="7"/>
  <c r="F122" i="7"/>
  <c r="F121" i="7"/>
  <c r="F118" i="7"/>
  <c r="F108" i="7"/>
  <c r="F105" i="7"/>
  <c r="F104" i="7"/>
  <c r="F101" i="7"/>
  <c r="F100" i="7"/>
  <c r="F99" i="7"/>
  <c r="F98" i="7"/>
  <c r="F97" i="7"/>
  <c r="F96" i="7"/>
  <c r="F95" i="7"/>
  <c r="F94" i="7"/>
  <c r="F93" i="7"/>
  <c r="F92" i="7"/>
  <c r="F89" i="7"/>
  <c r="F87" i="7"/>
  <c r="F86" i="7"/>
  <c r="F85" i="7"/>
  <c r="F84" i="7"/>
  <c r="F83" i="7"/>
  <c r="F82" i="7"/>
  <c r="F81" i="7"/>
  <c r="F78" i="7"/>
  <c r="F74" i="7"/>
  <c r="E72" i="7"/>
  <c r="E71" i="7"/>
  <c r="E70" i="7"/>
  <c r="E69" i="7"/>
  <c r="E68" i="7"/>
  <c r="E67" i="7"/>
  <c r="E66" i="7"/>
  <c r="E65" i="7"/>
  <c r="E64" i="7"/>
  <c r="E63" i="7"/>
  <c r="E62" i="7"/>
  <c r="E61" i="7"/>
  <c r="E60" i="7"/>
  <c r="E59" i="7"/>
  <c r="E58" i="7"/>
  <c r="E57" i="7"/>
  <c r="E56" i="7"/>
  <c r="E55" i="7"/>
  <c r="E54" i="7"/>
  <c r="E53" i="7"/>
  <c r="E52" i="7"/>
  <c r="E51" i="7"/>
  <c r="E50" i="7"/>
  <c r="F48" i="7"/>
  <c r="F24" i="7"/>
  <c r="F21" i="7"/>
  <c r="F19" i="7"/>
  <c r="F17" i="7"/>
  <c r="F15" i="7"/>
  <c r="F12" i="7"/>
  <c r="F9" i="7"/>
  <c r="F217" i="7" l="1"/>
  <c r="C248" i="7" s="1"/>
  <c r="E73" i="7"/>
  <c r="F130" i="7"/>
  <c r="C247" i="7" s="1"/>
  <c r="F242" i="7"/>
  <c r="C249" i="7" s="1"/>
  <c r="F33" i="4"/>
  <c r="F30" i="4"/>
  <c r="C250" i="7" l="1"/>
  <c r="F13" i="2" s="1"/>
  <c r="D84" i="4"/>
  <c r="D82" i="4"/>
  <c r="F71" i="8" l="1"/>
  <c r="F74" i="8" s="1"/>
  <c r="D6" i="8" s="1"/>
  <c r="F55" i="8"/>
  <c r="F56" i="8" s="1"/>
  <c r="H80" i="6" l="1"/>
  <c r="H82" i="6" s="1"/>
  <c r="F10" i="6" s="1"/>
  <c r="H73" i="6"/>
  <c r="H75" i="6" s="1"/>
  <c r="F9" i="6" s="1"/>
  <c r="H65" i="6"/>
  <c r="H63" i="6"/>
  <c r="F57" i="6"/>
  <c r="H57" i="6" s="1"/>
  <c r="F55" i="6"/>
  <c r="H55" i="6" s="1"/>
  <c r="F53" i="6"/>
  <c r="H53" i="6" s="1"/>
  <c r="H44" i="6"/>
  <c r="H43" i="6"/>
  <c r="H42" i="6"/>
  <c r="H38" i="6"/>
  <c r="F46" i="6"/>
  <c r="H46" i="6" s="1"/>
  <c r="H30" i="6"/>
  <c r="F28" i="6"/>
  <c r="H28" i="6" s="1"/>
  <c r="F26" i="6"/>
  <c r="H26" i="6" s="1"/>
  <c r="F103" i="5"/>
  <c r="F101" i="5"/>
  <c r="D78" i="5"/>
  <c r="D77" i="5"/>
  <c r="F77" i="5" s="1"/>
  <c r="F64" i="5"/>
  <c r="D61" i="5"/>
  <c r="F61" i="5" s="1"/>
  <c r="D60" i="5"/>
  <c r="F60" i="5" s="1"/>
  <c r="F59" i="5"/>
  <c r="D56" i="5"/>
  <c r="F56" i="5" s="1"/>
  <c r="D55" i="5"/>
  <c r="F55" i="5" s="1"/>
  <c r="D33" i="5"/>
  <c r="F33" i="5" s="1"/>
  <c r="D30" i="5"/>
  <c r="F30" i="5" s="1"/>
  <c r="H32" i="6" l="1"/>
  <c r="F5" i="6" s="1"/>
  <c r="D94" i="5"/>
  <c r="F94" i="5" s="1"/>
  <c r="D4" i="8"/>
  <c r="C10" i="8" s="1"/>
  <c r="H36" i="6"/>
  <c r="H48" i="6" s="1"/>
  <c r="F6" i="6" s="1"/>
  <c r="H67" i="6"/>
  <c r="F8" i="6" s="1"/>
  <c r="H59" i="6"/>
  <c r="F7" i="6" s="1"/>
  <c r="F66" i="5"/>
  <c r="D9" i="5" s="1"/>
  <c r="F78" i="5"/>
  <c r="D97" i="5" l="1"/>
  <c r="F97" i="5" s="1"/>
  <c r="D99" i="5"/>
  <c r="F99" i="5" s="1"/>
  <c r="F84" i="5"/>
  <c r="D11" i="5" s="1"/>
  <c r="D11" i="8"/>
  <c r="D12" i="8" s="1"/>
  <c r="F15" i="2"/>
  <c r="E12" i="6"/>
  <c r="F9" i="2" s="1"/>
  <c r="D105" i="5"/>
  <c r="F105" i="5" s="1"/>
  <c r="F107" i="5" l="1"/>
  <c r="D13" i="5" s="1"/>
  <c r="F59" i="4" l="1"/>
  <c r="F58" i="4"/>
  <c r="F57" i="4"/>
  <c r="F94" i="4"/>
  <c r="F132" i="4"/>
  <c r="F131" i="4"/>
  <c r="F130" i="4"/>
  <c r="F129" i="4"/>
  <c r="F128" i="4"/>
  <c r="F127" i="4"/>
  <c r="F54" i="4" l="1"/>
  <c r="F25" i="4"/>
  <c r="F116" i="4" l="1"/>
  <c r="F114" i="4"/>
  <c r="F112" i="4"/>
  <c r="F110" i="4"/>
  <c r="F108" i="4"/>
  <c r="F106" i="4"/>
  <c r="F104" i="4"/>
  <c r="F135" i="4" l="1"/>
  <c r="F137" i="4" s="1"/>
  <c r="F102" i="4" l="1"/>
  <c r="F118" i="4" s="1"/>
  <c r="F146" i="4" s="1"/>
  <c r="F63" i="4" l="1"/>
  <c r="F62" i="4"/>
  <c r="F51" i="4"/>
  <c r="F39" i="4"/>
  <c r="F23" i="4"/>
  <c r="F21" i="4"/>
  <c r="F73" i="4" l="1"/>
  <c r="F9" i="4" l="1"/>
  <c r="F96" i="4" l="1"/>
  <c r="F145" i="4" s="1"/>
  <c r="F8" i="4" l="1"/>
  <c r="F147" i="4" l="1"/>
  <c r="F84" i="4"/>
  <c r="F82" i="4"/>
  <c r="F71" i="4"/>
  <c r="F70" i="4"/>
  <c r="F67" i="4"/>
  <c r="F66" i="4"/>
  <c r="F48" i="4"/>
  <c r="F37" i="4"/>
  <c r="F36" i="4"/>
  <c r="F27" i="4"/>
  <c r="F19" i="4"/>
  <c r="F17" i="4"/>
  <c r="F10" i="4"/>
  <c r="F12" i="4" s="1"/>
  <c r="F141" i="4" s="1"/>
  <c r="F75" i="4" l="1"/>
  <c r="F143" i="4" s="1"/>
  <c r="F41" i="4"/>
  <c r="F142" i="4" s="1"/>
  <c r="F86" i="4"/>
  <c r="F144" i="4" s="1"/>
  <c r="F149" i="4" l="1"/>
  <c r="F7" i="2" s="1"/>
  <c r="F150" i="4" l="1"/>
  <c r="F151" i="4" s="1"/>
  <c r="F44" i="5"/>
  <c r="D7" i="5" s="1"/>
  <c r="C16" i="5" s="1"/>
  <c r="D17" i="5" l="1"/>
  <c r="D18" i="5" s="1"/>
  <c r="F11" i="2"/>
  <c r="F18" i="2" s="1"/>
  <c r="F20" i="2" l="1"/>
  <c r="F22" i="2" s="1"/>
</calcChain>
</file>

<file path=xl/sharedStrings.xml><?xml version="1.0" encoding="utf-8"?>
<sst xmlns="http://schemas.openxmlformats.org/spreadsheetml/2006/main" count="817" uniqueCount="482">
  <si>
    <t>1.1.</t>
  </si>
  <si>
    <t>ZEMLJANI RADOVI</t>
  </si>
  <si>
    <t>1.</t>
  </si>
  <si>
    <t>2.</t>
  </si>
  <si>
    <t>kg</t>
  </si>
  <si>
    <t>3.</t>
  </si>
  <si>
    <t>UKUPNO</t>
  </si>
  <si>
    <t>m2</t>
  </si>
  <si>
    <t>2.1.</t>
  </si>
  <si>
    <t>2.2.</t>
  </si>
  <si>
    <t>2.3.</t>
  </si>
  <si>
    <t>3.1.</t>
  </si>
  <si>
    <t>3.2.</t>
  </si>
  <si>
    <t>3.3.</t>
  </si>
  <si>
    <t>3.4.</t>
  </si>
  <si>
    <t>3.5.</t>
  </si>
  <si>
    <t>4.1.</t>
  </si>
  <si>
    <t>4.2.</t>
  </si>
  <si>
    <t>4.</t>
  </si>
  <si>
    <t>3.6.</t>
  </si>
  <si>
    <t>3.7.</t>
  </si>
  <si>
    <t>IZOLATERSKI RADOVI</t>
  </si>
  <si>
    <t>5.</t>
  </si>
  <si>
    <t>5.1.</t>
  </si>
  <si>
    <t>6.</t>
  </si>
  <si>
    <t>6.1.</t>
  </si>
  <si>
    <t>7.1.</t>
  </si>
  <si>
    <t>7.2.</t>
  </si>
  <si>
    <t>kom</t>
  </si>
  <si>
    <t>REKAPITULACIJA</t>
  </si>
  <si>
    <t>1. Građevinski radovi</t>
  </si>
  <si>
    <t>UKUPNO:</t>
  </si>
  <si>
    <t>PDV (25%):</t>
  </si>
  <si>
    <t>SVEUKUPNO:</t>
  </si>
  <si>
    <t>R.B.</t>
  </si>
  <si>
    <t>OPIS STAVKE</t>
  </si>
  <si>
    <t>J.M.</t>
  </si>
  <si>
    <t>KOL.</t>
  </si>
  <si>
    <t>J.C.</t>
  </si>
  <si>
    <t>PRIPREMNI RADOVI</t>
  </si>
  <si>
    <t>2.4.</t>
  </si>
  <si>
    <t>Rad</t>
  </si>
  <si>
    <t>Materijal</t>
  </si>
  <si>
    <t>BETONSKI I AB RADOVI</t>
  </si>
  <si>
    <t>a)</t>
  </si>
  <si>
    <t>Beton</t>
  </si>
  <si>
    <t>b)</t>
  </si>
  <si>
    <t>Oplata</t>
  </si>
  <si>
    <t>ARMIRAČKI RADOVI</t>
  </si>
  <si>
    <t>Sječenje i ugradnja armaturnih mreža MAG 500/560</t>
  </si>
  <si>
    <t>PRIPREMNI RADOVI:</t>
  </si>
  <si>
    <t>ZEMLJANI RADOVI:</t>
  </si>
  <si>
    <t>BETONSKI I AB RADOVI:</t>
  </si>
  <si>
    <t>ARMIRAČKI RADOVI:</t>
  </si>
  <si>
    <t>IZOLATERSKI RADOVI:</t>
  </si>
  <si>
    <t>PDV 25%:</t>
  </si>
  <si>
    <t>GRAĐEVINSKI RADOVI</t>
  </si>
  <si>
    <t>BRAVARSKI RADOVI:</t>
  </si>
  <si>
    <t>BRAVARSKI RADOVI</t>
  </si>
  <si>
    <t>1.2.</t>
  </si>
  <si>
    <t>1.3.</t>
  </si>
  <si>
    <t>6.2.</t>
  </si>
  <si>
    <r>
      <t>m</t>
    </r>
    <r>
      <rPr>
        <vertAlign val="superscript"/>
        <sz val="10"/>
        <rFont val="Calibri"/>
        <family val="2"/>
        <charset val="238"/>
        <scheme val="minor"/>
      </rPr>
      <t>2</t>
    </r>
  </si>
  <si>
    <t>6.3.</t>
  </si>
  <si>
    <t>6.4.</t>
  </si>
  <si>
    <t>6.5.</t>
  </si>
  <si>
    <r>
      <t>m</t>
    </r>
    <r>
      <rPr>
        <vertAlign val="superscript"/>
        <sz val="10"/>
        <rFont val="Calibri"/>
        <family val="2"/>
        <charset val="238"/>
        <scheme val="minor"/>
      </rPr>
      <t>3</t>
    </r>
  </si>
  <si>
    <t>2.5.</t>
  </si>
  <si>
    <t>2.6.</t>
  </si>
  <si>
    <t>2.7.</t>
  </si>
  <si>
    <t>1.4.</t>
  </si>
  <si>
    <t>2.8.</t>
  </si>
  <si>
    <t>7.</t>
  </si>
  <si>
    <t>m3</t>
  </si>
  <si>
    <r>
      <rPr>
        <b/>
        <sz val="10"/>
        <color indexed="8"/>
        <rFont val="Calibri"/>
        <family val="2"/>
        <charset val="238"/>
        <scheme val="minor"/>
      </rPr>
      <t>Ravnanje terena</t>
    </r>
    <r>
      <rPr>
        <sz val="10"/>
        <color indexed="8"/>
        <rFont val="Calibri"/>
        <family val="2"/>
        <charset val="238"/>
        <scheme val="minor"/>
      </rPr>
      <t xml:space="preserve"> te priprema za iskolčenje.</t>
    </r>
  </si>
  <si>
    <t>2. ZEMLJANI RADOVI UKUPNO:</t>
  </si>
  <si>
    <t>1. PRIPREMNI RADOVI UKUPNO:</t>
  </si>
  <si>
    <t>3. BETONSKI I AB RADOVI UKUPNO:</t>
  </si>
  <si>
    <t>4. ARMIRAČKI RADOVI UKUPNO:</t>
  </si>
  <si>
    <r>
      <t xml:space="preserve">Široki </t>
    </r>
    <r>
      <rPr>
        <b/>
        <sz val="10"/>
        <rFont val="Calibri"/>
        <family val="2"/>
        <charset val="238"/>
        <scheme val="minor"/>
      </rPr>
      <t>iskopi</t>
    </r>
    <r>
      <rPr>
        <sz val="10"/>
        <rFont val="Calibri"/>
        <family val="2"/>
        <charset val="238"/>
        <scheme val="minor"/>
      </rPr>
      <t xml:space="preserve"> u tlu III kategorije (80% strojno, 20% ručno) </t>
    </r>
    <r>
      <rPr>
        <b/>
        <sz val="10"/>
        <rFont val="Calibri"/>
        <family val="2"/>
        <charset val="238"/>
        <scheme val="minor"/>
      </rPr>
      <t xml:space="preserve">za temeljne trake </t>
    </r>
    <r>
      <rPr>
        <sz val="10"/>
        <rFont val="Calibri"/>
        <family val="2"/>
        <charset val="238"/>
        <scheme val="minor"/>
      </rPr>
      <t>širine 60 cm sa odlaganjem iskopanog materijala na stranu radi kasnije uporabe ili odvozom na privremenu deponiju na udaljenosti do 50 m. Obračun po m3 iskopanog materijala.</t>
    </r>
  </si>
  <si>
    <t>REKAPITULACIJA:</t>
  </si>
  <si>
    <t>KROVOPOKRIVAČKI I LIMARSKI RADOVI</t>
  </si>
  <si>
    <t>Sve mjere za stolariju obavezno kontrolirati  na licu mjesta.  Obratiti pažnju na čisoću ugradbe   U cijenu po kom , odnosno po m2  za sve stavke stolarskih radova uračunati dobavu i ugradbu , sav potreban okov, ustakljenje IZO staklom  i sve potrebne opšave.  Sve stalo prema tehničkim uvjetima za stolarske radove .</t>
  </si>
  <si>
    <t>Ugradnja uključuje nabavu, dopremu , stolarsku ugradnju, stolarsko spajanje kod ugradnje složenijih stavki sa svim potrebnim pomoćnim materijalom i priborom ( pokrovne letvice, sidra,purpen, bitrax traka i dr. ).</t>
  </si>
  <si>
    <t>c)</t>
  </si>
  <si>
    <t>d)</t>
  </si>
  <si>
    <t>e)</t>
  </si>
  <si>
    <t>SVEUKUPNO ČELIK:</t>
  </si>
  <si>
    <t>KROVOPOKRIVAČKI I LIMARSKI RADOVI:</t>
  </si>
  <si>
    <t>2. Manipulativna površina</t>
  </si>
  <si>
    <t>3. Vodovod i kanalizacija</t>
  </si>
  <si>
    <t>4. Elektrotehnički radovi</t>
  </si>
  <si>
    <t>Izrada i ugradnja armaturnih korpi od armaturnih šipki Ra 400/500</t>
  </si>
  <si>
    <r>
      <rPr>
        <b/>
        <sz val="10"/>
        <rFont val="Calibri"/>
        <family val="2"/>
        <charset val="238"/>
        <scheme val="minor"/>
      </rPr>
      <t xml:space="preserve">Uklanjanje zatečene manipulativne betonske obloge </t>
    </r>
    <r>
      <rPr>
        <sz val="10"/>
        <rFont val="Calibri"/>
        <family val="2"/>
        <charset val="238"/>
        <scheme val="minor"/>
      </rPr>
      <t>na parceli. Za debljinu ploče uzima se 20 cm.</t>
    </r>
  </si>
  <si>
    <r>
      <rPr>
        <b/>
        <sz val="10"/>
        <rFont val="Calibri"/>
        <family val="2"/>
        <charset val="238"/>
        <scheme val="minor"/>
      </rPr>
      <t>Površinski iskop</t>
    </r>
    <r>
      <rPr>
        <sz val="10"/>
        <rFont val="Calibri"/>
        <family val="2"/>
        <charset val="238"/>
        <scheme val="minor"/>
      </rPr>
      <t xml:space="preserve"> zemlje III i IV ktg.  </t>
    </r>
    <r>
      <rPr>
        <b/>
        <sz val="10"/>
        <rFont val="Calibri"/>
        <family val="2"/>
        <charset val="238"/>
        <scheme val="minor"/>
      </rPr>
      <t>dubine 25 cm</t>
    </r>
    <r>
      <rPr>
        <sz val="10"/>
        <rFont val="Calibri"/>
        <family val="2"/>
        <charset val="238"/>
        <scheme val="minor"/>
      </rPr>
      <t xml:space="preserve"> </t>
    </r>
    <r>
      <rPr>
        <b/>
        <sz val="10"/>
        <rFont val="Calibri"/>
        <family val="2"/>
        <charset val="238"/>
        <scheme val="minor"/>
      </rPr>
      <t>ispod zgrade</t>
    </r>
    <r>
      <rPr>
        <sz val="10"/>
        <rFont val="Calibri"/>
        <family val="2"/>
        <charset val="238"/>
        <scheme val="minor"/>
      </rPr>
      <t xml:space="preserve"> sa odlaganjem iskopanog materijala na stranu. Otkopanim materijalom u završnoj fazi radova izvršiti humusiranje na mjestu zelenih površina. Iskop vršiti isključivo  strojno, u cijenu uključiti utovar iskopanog materijala i prijevoz na gradilišnu deponiju. </t>
    </r>
  </si>
  <si>
    <r>
      <t xml:space="preserve">Široki </t>
    </r>
    <r>
      <rPr>
        <b/>
        <sz val="10"/>
        <rFont val="Calibri"/>
        <family val="2"/>
        <charset val="238"/>
        <scheme val="minor"/>
      </rPr>
      <t>iskop</t>
    </r>
    <r>
      <rPr>
        <sz val="10"/>
        <rFont val="Calibri"/>
        <family val="2"/>
        <charset val="238"/>
        <scheme val="minor"/>
      </rPr>
      <t xml:space="preserve">i u tlu III kategorije (80% strojno, 20% ručno) za </t>
    </r>
    <r>
      <rPr>
        <b/>
        <sz val="10"/>
        <rFont val="Calibri"/>
        <family val="2"/>
        <charset val="238"/>
        <scheme val="minor"/>
      </rPr>
      <t>temeljne ploče</t>
    </r>
    <r>
      <rPr>
        <sz val="10"/>
        <rFont val="Calibri"/>
        <family val="2"/>
        <charset val="238"/>
        <scheme val="minor"/>
      </rPr>
      <t xml:space="preserve"> sa odlaganjem iskopanog materijala na stranu radi kasnije uporabe ili odvozom na privremenu deponiju na udaljenosti do 50 m. Obračun po m3 iskopanog materijala.</t>
    </r>
  </si>
  <si>
    <r>
      <t xml:space="preserve">Dobava, nasipanje,  razastiranje i nabijanje </t>
    </r>
    <r>
      <rPr>
        <b/>
        <sz val="10"/>
        <rFont val="Calibri"/>
        <family val="2"/>
        <charset val="238"/>
        <scheme val="minor"/>
      </rPr>
      <t>tampon sloja šljunka d=10 cm ispod temeljnih stopa, temeljnih traka i temeljnih ploča</t>
    </r>
    <r>
      <rPr>
        <sz val="10"/>
        <rFont val="Calibri"/>
        <family val="2"/>
        <charset val="238"/>
        <scheme val="minor"/>
      </rPr>
      <t>. U cijeni uključeno nabijanje podloge odgovarajućom mehanizacijom do zbijenosti Me = 40 MN/m2. Obračun po m3 ugrađenog materijala u zbijenom stanju.</t>
    </r>
  </si>
  <si>
    <r>
      <rPr>
        <b/>
        <sz val="10"/>
        <rFont val="Calibri"/>
        <family val="2"/>
        <charset val="238"/>
        <scheme val="minor"/>
      </rPr>
      <t>Izrada</t>
    </r>
    <r>
      <rPr>
        <sz val="10"/>
        <rFont val="Calibri"/>
        <family val="2"/>
        <charset val="238"/>
        <scheme val="minor"/>
      </rPr>
      <t xml:space="preserve"> </t>
    </r>
    <r>
      <rPr>
        <b/>
        <sz val="10"/>
        <rFont val="Calibri"/>
        <family val="2"/>
        <charset val="238"/>
        <scheme val="minor"/>
      </rPr>
      <t>donjeg nosivog sloja</t>
    </r>
    <r>
      <rPr>
        <sz val="10"/>
        <rFont val="Calibri"/>
        <family val="2"/>
        <charset val="238"/>
        <scheme val="minor"/>
      </rPr>
      <t xml:space="preserve"> od mehanički zbijenog zrnatog kamenog materijala kontinuiranog granulometrijskog sastava 0/60mm min debljine d=60 cm </t>
    </r>
    <r>
      <rPr>
        <b/>
        <sz val="10"/>
        <rFont val="Calibri"/>
        <family val="2"/>
        <charset val="238"/>
        <scheme val="minor"/>
      </rPr>
      <t>ispod podne ploče</t>
    </r>
    <r>
      <rPr>
        <sz val="10"/>
        <rFont val="Calibri"/>
        <family val="2"/>
        <charset val="238"/>
        <scheme val="minor"/>
      </rPr>
      <t>, oko temelja nakon betoniranja. Kameni materijal ispod podne ploče uvaljati i zbiti na modul zbijenosti Mz = 80 MN/m2 . Obračun po m3 ugrađenog materijala u zbijenom stanju .</t>
    </r>
  </si>
  <si>
    <r>
      <rPr>
        <b/>
        <sz val="10"/>
        <rFont val="Calibri"/>
        <family val="2"/>
        <charset val="238"/>
        <scheme val="minor"/>
      </rPr>
      <t>Skidanje sloja humusa prosječne debljine 30 cm</t>
    </r>
    <r>
      <rPr>
        <sz val="10"/>
        <rFont val="Calibri"/>
        <family val="2"/>
        <charset val="238"/>
        <scheme val="minor"/>
      </rPr>
      <t>, sa odlaganjem iskopanog humusa na stranu, te profiliranje i valjanje planuma. Obračun po m3 u sraslom stanju. Humus se iskopava isključivo strojno, ručno eventualno po potrebi, iskopani humus utovara na vozilo i odvozi na deponiju do 10km. Uključiti taksu za deponiju.</t>
    </r>
  </si>
  <si>
    <r>
      <t xml:space="preserve">Izrada armirano betonskih </t>
    </r>
    <r>
      <rPr>
        <b/>
        <sz val="10"/>
        <rFont val="Calibri"/>
        <family val="2"/>
        <charset val="238"/>
        <scheme val="minor"/>
      </rPr>
      <t xml:space="preserve">temeljnih traka </t>
    </r>
    <r>
      <rPr>
        <sz val="10"/>
        <rFont val="Calibri"/>
        <family val="2"/>
        <charset val="238"/>
        <scheme val="minor"/>
      </rPr>
      <t>betonom C30/37  CX2 u odgovarajućoj oplati ili u iskopu dimenzija prema danom projektu. U temeljima pripremiti otvore za instalacije i postaviti temeljnu kanalizaciju. U cijeni je uključena izrada odnosno dobava i prijevoz betona, te strojna  ugradba i njega sviježeg betona. Obračun po m3.</t>
    </r>
  </si>
  <si>
    <r>
      <t xml:space="preserve">Izrada armirano betonskih </t>
    </r>
    <r>
      <rPr>
        <b/>
        <sz val="10"/>
        <rFont val="Calibri"/>
        <family val="2"/>
        <charset val="238"/>
        <scheme val="minor"/>
      </rPr>
      <t xml:space="preserve">temeljnih stopa </t>
    </r>
    <r>
      <rPr>
        <sz val="10"/>
        <rFont val="Calibri"/>
        <family val="2"/>
        <charset val="238"/>
        <scheme val="minor"/>
      </rPr>
      <t>betonom C30/37  CX2 u odgovarajućoj oplati ili u iskopu dimenzija prema danom projektu. U temeljima pripremiti otvore za instalacije i postaviti temeljnu kanalizaciju. U cijeni je uključena izrada odnosno dobava i prijevoz betona, te strojna  ugradba i njega sviježeg betona. Obračun po m3.</t>
    </r>
  </si>
  <si>
    <r>
      <t xml:space="preserve">Izrada armirano betonskih </t>
    </r>
    <r>
      <rPr>
        <b/>
        <sz val="10"/>
        <rFont val="Calibri"/>
        <family val="2"/>
        <charset val="238"/>
        <scheme val="minor"/>
      </rPr>
      <t xml:space="preserve">nadtemelja - AB zidova jame, </t>
    </r>
    <r>
      <rPr>
        <sz val="10"/>
        <rFont val="Calibri"/>
        <family val="2"/>
        <charset val="238"/>
        <scheme val="minor"/>
      </rPr>
      <t>betonom C30/37  CX2 u odgovarajućoj oplati ili u iskopu dimenzija prema danom projektu. U nadtemeljima pripremiti otvore za instalacije i postaviti temeljnu kanalizaciju. U cijeni je uključena izrada odnosno dobava i prijevoz betona, te strojna  ugradba i njega sviježeg betona. Obračun po m3.</t>
    </r>
  </si>
  <si>
    <r>
      <rPr>
        <b/>
        <sz val="10"/>
        <rFont val="Calibri"/>
        <family val="2"/>
        <charset val="238"/>
        <scheme val="minor"/>
      </rPr>
      <t>Betoniranje a.b.podne ploče</t>
    </r>
    <r>
      <rPr>
        <sz val="10"/>
        <rFont val="Calibri"/>
        <family val="2"/>
        <charset val="238"/>
        <scheme val="minor"/>
      </rPr>
      <t xml:space="preserve">  d=20 cm (d=30)   betonom  C 30/37 cx2 na  prethodno izvedenom sloju materijala iz iskopa i kamenog nabačaja betonom C25/30, te odgovarajućom armaturnom mrežom danom u statičkom računu. U ploči predvidjeti otvore za instalacije. Stavkom obuhvatiti izradu dilatacija dubine do 1/3 debljine ploče i širine 1 cm u poljima veličine cca 500/455  sa ulaganjem trake polistirena u svježi beton . U st. uključeno spravljanje , dobava , ugradba i njega svježeg betona. Završna obrada površine jest posip kvarcnim pijeskom uz obradu helikopterom i treba ju uključiti u cijenu stavke.</t>
    </r>
  </si>
  <si>
    <r>
      <rPr>
        <b/>
        <sz val="10"/>
        <rFont val="Calibri"/>
        <family val="2"/>
        <charset val="238"/>
        <scheme val="minor"/>
      </rPr>
      <t>Betoniranje a.b. ploče za betonaru</t>
    </r>
    <r>
      <rPr>
        <sz val="10"/>
        <rFont val="Calibri"/>
        <family val="2"/>
        <charset val="238"/>
        <scheme val="minor"/>
      </rPr>
      <t xml:space="preserve"> d=25cm   betonom  xC 30/37. U st. uključeno spravljanje , dobava , ugradba i njega svježeg betona. Stavka armature nije uračunata u cijenu.</t>
    </r>
  </si>
  <si>
    <r>
      <rPr>
        <b/>
        <sz val="10"/>
        <rFont val="Calibri"/>
        <family val="2"/>
        <charset val="238"/>
        <scheme val="minor"/>
      </rPr>
      <t>Pokrivanje krovišta panelom</t>
    </r>
    <r>
      <rPr>
        <sz val="10"/>
        <rFont val="Calibri"/>
        <family val="2"/>
        <charset val="238"/>
        <scheme val="minor"/>
      </rPr>
      <t xml:space="preserve"> sa svim spojnim sredstvima (trapezno profilirani pocinčani lim d=0,06 cm, lamelirana mineralna vuna d=12,0 cm, trapezno profilirani pocinčani lim d=0,06 cm.). U cijeni je sav potreban rad i materijal.</t>
    </r>
  </si>
  <si>
    <t>6.6.</t>
  </si>
  <si>
    <t>6.7.</t>
  </si>
  <si>
    <t>6.8.</t>
  </si>
  <si>
    <r>
      <t xml:space="preserve">Izrada, dobava i montaža </t>
    </r>
    <r>
      <rPr>
        <b/>
        <sz val="10"/>
        <rFont val="Calibri"/>
        <family val="2"/>
        <charset val="238"/>
        <scheme val="minor"/>
      </rPr>
      <t>opšava sljemena</t>
    </r>
    <r>
      <rPr>
        <sz val="10"/>
        <rFont val="Calibri"/>
        <family val="2"/>
        <charset val="238"/>
        <scheme val="minor"/>
      </rPr>
      <t xml:space="preserve"> od bojenog pocinčanog lima debljine 0,50 mm, razvijene šinine 600 mm. Osim sljemenog lima stavka obuhvaća podsljemenjak, sve brtve, gumice, toplinsku izolaciju spoja u sljemenu i spojna sredstva, odnosno sve elemente opšava sljemena po m' prema detalju proizvođača panela.</t>
    </r>
  </si>
  <si>
    <r>
      <t>m</t>
    </r>
    <r>
      <rPr>
        <vertAlign val="superscript"/>
        <sz val="10"/>
        <rFont val="Calibri"/>
        <family val="2"/>
        <charset val="238"/>
        <scheme val="minor"/>
      </rPr>
      <t>'</t>
    </r>
  </si>
  <si>
    <r>
      <t>Dobava i izrada</t>
    </r>
    <r>
      <rPr>
        <b/>
        <sz val="10"/>
        <rFont val="Calibri"/>
        <family val="2"/>
        <charset val="238"/>
        <scheme val="minor"/>
      </rPr>
      <t xml:space="preserve"> fasadne obloge od aluminijskih zidnih termopanela</t>
    </r>
    <r>
      <rPr>
        <sz val="10"/>
        <rFont val="Calibri"/>
        <family val="2"/>
        <charset val="238"/>
        <scheme val="minor"/>
      </rPr>
      <t xml:space="preserve"> s ispunom od kamene vune debljine d=10 cm . U cijeni je sav potreban rad i materijal.</t>
    </r>
  </si>
  <si>
    <t>6. KROVOPOKRIVAČKI I LIMARSKI RADOVI UKUPNO:</t>
  </si>
  <si>
    <t>Aluminijska   stolarija se izvodi  od profila sa prekinutim termičkim mostom. Ostakljenje se izvodi IZO staklom 6+12+6 mm -  refleksija 20%. Okov  unutar okvira  sa svim sigurnosnim elementima.U cijenu uključiti sav potreban rad, pričvrsni , spojni materijal i dr. do pune gotovosti.</t>
  </si>
  <si>
    <t>rolo vrata 550/400 cm</t>
  </si>
  <si>
    <t>f)</t>
  </si>
  <si>
    <t>rolo vrata 600/750 cm</t>
  </si>
  <si>
    <t>rolo vrata 470/400 cm</t>
  </si>
  <si>
    <t>vrata 90/200</t>
  </si>
  <si>
    <t>dvokrilno otklopni prozor 450/100</t>
  </si>
  <si>
    <t>dvokrilno otklopni prozor 500/100</t>
  </si>
  <si>
    <t>7. BRAVARSKI RADOVI UKUPNO:</t>
  </si>
  <si>
    <t>5. IZOLATERSKI RADOVI UKUPNO:</t>
  </si>
  <si>
    <r>
      <t xml:space="preserve">Izrada, dobava i montaža </t>
    </r>
    <r>
      <rPr>
        <b/>
        <sz val="10"/>
        <rFont val="Calibri"/>
        <family val="2"/>
        <charset val="238"/>
        <scheme val="minor"/>
      </rPr>
      <t>opšava spoja prozora, vrata i panela</t>
    </r>
    <r>
      <rPr>
        <sz val="10"/>
        <rFont val="Calibri"/>
        <family val="2"/>
        <charset val="238"/>
        <scheme val="minor"/>
      </rPr>
      <t xml:space="preserve"> na vanjskoj strani objekta od bojenog pocinčanog lima debljine 0,50 mm, razvijene širine 300 mm. U cijenu je uračunat i pribor za montažu</t>
    </r>
  </si>
  <si>
    <r>
      <t xml:space="preserve">Izrada, dobava i montaža </t>
    </r>
    <r>
      <rPr>
        <b/>
        <sz val="10"/>
        <rFont val="Calibri"/>
        <family val="2"/>
        <charset val="238"/>
        <scheme val="minor"/>
      </rPr>
      <t>opšava vertikalnih zidnih panela</t>
    </r>
    <r>
      <rPr>
        <sz val="10"/>
        <rFont val="Calibri"/>
        <family val="2"/>
        <charset val="238"/>
        <scheme val="minor"/>
      </rPr>
      <t xml:space="preserve"> na spojevima i rubovima objekta izrađenih od bojenog pocinčanog lima debljine 0,50 mm, razvijene širine 400 mm. U cijenu je uračunat i pribor za montažu.</t>
    </r>
  </si>
  <si>
    <r>
      <t xml:space="preserve">Izrada, dobava i montaža </t>
    </r>
    <r>
      <rPr>
        <b/>
        <sz val="10"/>
        <rFont val="Calibri"/>
        <family val="2"/>
        <charset val="238"/>
        <scheme val="minor"/>
      </rPr>
      <t>opšava spoja zidnih panela i podne ploče</t>
    </r>
    <r>
      <rPr>
        <sz val="10"/>
        <rFont val="Calibri"/>
        <family val="2"/>
        <charset val="238"/>
        <scheme val="minor"/>
      </rPr>
      <t xml:space="preserve"> od bojenog pocinčanog lima debljine 0,50 mm, razvijene širine 300 mm. U cijenu je uračunat i pribor za montažu.</t>
    </r>
  </si>
  <si>
    <r>
      <t xml:space="preserve">Izrada, dobava i montaža </t>
    </r>
    <r>
      <rPr>
        <b/>
        <sz val="10"/>
        <rFont val="Calibri"/>
        <family val="2"/>
        <charset val="238"/>
        <scheme val="minor"/>
      </rPr>
      <t>unutarnjih lajsni</t>
    </r>
    <r>
      <rPr>
        <sz val="10"/>
        <rFont val="Calibri"/>
        <family val="2"/>
        <charset val="238"/>
        <scheme val="minor"/>
      </rPr>
      <t xml:space="preserve"> na spojevima krovnih i zidnih panela izrađeni od pocinčanog lima debljine 0,50 mm, razvijene širine 330 mm. Stavka obuhvaća sve brtve, gumice, toplinsku izolaciju, spojna sredstva, odnosno sve elemente potrebne za izradu do potpune gotovosti.</t>
    </r>
  </si>
  <si>
    <r>
      <t xml:space="preserve">Izrada, dobava i montaža </t>
    </r>
    <r>
      <rPr>
        <b/>
        <sz val="10"/>
        <rFont val="Calibri"/>
        <family val="2"/>
        <charset val="238"/>
        <scheme val="minor"/>
      </rPr>
      <t xml:space="preserve">rubnih opšava krova </t>
    </r>
    <r>
      <rPr>
        <sz val="10"/>
        <rFont val="Calibri"/>
        <family val="2"/>
        <charset val="238"/>
        <scheme val="minor"/>
      </rPr>
      <t>(vjetarlajsne) od bojenog pocinčanog lima debljine 0,50 mm, razvijene širine 500 mm. U cijenu je uračunat i pribor za montažu.</t>
    </r>
  </si>
  <si>
    <t>3.8.</t>
  </si>
  <si>
    <t>pod</t>
  </si>
  <si>
    <t>zid</t>
  </si>
  <si>
    <r>
      <t xml:space="preserve">Izrada </t>
    </r>
    <r>
      <rPr>
        <b/>
        <sz val="10"/>
        <rFont val="Calibri"/>
        <family val="2"/>
        <charset val="238"/>
        <scheme val="minor"/>
      </rPr>
      <t>podložnog betona</t>
    </r>
    <r>
      <rPr>
        <sz val="10"/>
        <rFont val="Calibri"/>
        <family val="2"/>
        <charset val="238"/>
        <scheme val="minor"/>
      </rPr>
      <t xml:space="preserve"> C30/37 u iskopu  d=5 cm. U cijenu je uključena izrada odnosno dobava i prijevoz betona, te strojna ugradba i njega svježeg betona. Obračun po m3.</t>
    </r>
  </si>
  <si>
    <t>opata</t>
  </si>
  <si>
    <t xml:space="preserve">REKAPITULACIJA VODOVODA I KANALIZACIJE </t>
  </si>
  <si>
    <t>INSTALACIJA VODOVODA</t>
  </si>
  <si>
    <t>KANALIZACIJA S KROVNIH POVRŠINA</t>
  </si>
  <si>
    <t xml:space="preserve">KANALIZACIJA S PROMETNIH POVRŠINA </t>
  </si>
  <si>
    <t>ZEMLJANI I GRAĐEVINSKI RADOVI</t>
  </si>
  <si>
    <t>UKUPNO :</t>
  </si>
  <si>
    <t>PDV_25%:</t>
  </si>
  <si>
    <t>SVEUKUPNO</t>
  </si>
  <si>
    <t>St.</t>
  </si>
  <si>
    <t>O P I S   S T A V K E</t>
  </si>
  <si>
    <t>Jed.</t>
  </si>
  <si>
    <t>Kol.</t>
  </si>
  <si>
    <t>CIJENA</t>
  </si>
  <si>
    <t>IZNOS</t>
  </si>
  <si>
    <t>mj.</t>
  </si>
  <si>
    <t>(kn)</t>
  </si>
  <si>
    <t>Dobava i ugradnja vanjskih vodovodnih cijevi</t>
  </si>
  <si>
    <t>m</t>
  </si>
  <si>
    <t>Dobava PEHD cijevi sa svim potrebnim fazonskim i spojnim elementima i brtvenim materijalom, te izrada instalacije u zgradi prema  priloženoj  shemi. Cijevi zaštititi prema uputama iz tehničkog opisa</t>
  </si>
  <si>
    <t>Ø25 (1")</t>
  </si>
  <si>
    <t>Dobava i ugradnja zapornih ravnih ventila uzidne izvedbe sa kromiranom rozetom i kapicom, NO 25</t>
  </si>
  <si>
    <t>Tlačna  proba  izvedene  instalacije  tlakom  vode  10 bara</t>
  </si>
  <si>
    <t>u  trajanju  min. 10 sati.</t>
  </si>
  <si>
    <t>Dobava kanalizacijskih tvrdih PVC cijevi sa naglavnim spojevima i svim potrebnim fazonskim komadima, spojnim i brtvenim materijalom i izrada instalacije kanalizacije  prema  tlorisu.</t>
  </si>
  <si>
    <t>Komplet sa ovjesnim materijalom od čeličnih pocinčanih traka i obujmica.</t>
  </si>
  <si>
    <r>
      <t xml:space="preserve">PVC </t>
    </r>
    <r>
      <rPr>
        <sz val="11"/>
        <color indexed="8"/>
        <rFont val="Symbol"/>
        <family val="1"/>
        <charset val="2"/>
      </rPr>
      <t>f</t>
    </r>
    <r>
      <rPr>
        <sz val="11"/>
        <color indexed="8"/>
        <rFont val="Times New Roman"/>
        <family val="1"/>
        <charset val="238"/>
      </rPr>
      <t xml:space="preserve"> 110</t>
    </r>
  </si>
  <si>
    <r>
      <t xml:space="preserve">PVC </t>
    </r>
    <r>
      <rPr>
        <sz val="11"/>
        <color indexed="8"/>
        <rFont val="Symbol"/>
        <family val="1"/>
        <charset val="2"/>
      </rPr>
      <t>f</t>
    </r>
    <r>
      <rPr>
        <sz val="11"/>
        <color indexed="8"/>
        <rFont val="Times New Roman"/>
        <family val="1"/>
        <charset val="238"/>
      </rPr>
      <t xml:space="preserve"> 125</t>
    </r>
  </si>
  <si>
    <t>Dobava i ugradnja cijevi za odvodnju krovne vode</t>
  </si>
  <si>
    <r>
      <t xml:space="preserve">-  ljevano  željezo </t>
    </r>
    <r>
      <rPr>
        <sz val="11"/>
        <color indexed="8"/>
        <rFont val="Symbol"/>
        <family val="1"/>
        <charset val="2"/>
      </rPr>
      <t>f</t>
    </r>
    <r>
      <rPr>
        <sz val="11"/>
        <color indexed="8"/>
        <rFont val="Times New Roman"/>
        <family val="1"/>
        <charset val="238"/>
      </rPr>
      <t>125,  višine 1,00 m od terena</t>
    </r>
  </si>
  <si>
    <t>kom.</t>
  </si>
  <si>
    <r>
      <t xml:space="preserve">vertikalni oluk </t>
    </r>
    <r>
      <rPr>
        <sz val="10"/>
        <rFont val="Arial"/>
        <charset val="238"/>
      </rPr>
      <t>ø</t>
    </r>
    <r>
      <rPr>
        <sz val="11"/>
        <color indexed="8"/>
        <rFont val="Times New Roman"/>
        <family val="1"/>
        <charset val="238"/>
      </rPr>
      <t xml:space="preserve"> 110</t>
    </r>
  </si>
  <si>
    <t>krovni oluk za prihvat oborinskih voda</t>
  </si>
  <si>
    <t>Dobava materijala i izrada revizionog okna oborinske kanalizacije sa krovišta</t>
  </si>
  <si>
    <t>MB 25 u glatkoj oplati s vodonepropusnim vratima od čeličnog lima</t>
  </si>
  <si>
    <r>
      <t xml:space="preserve">PVC </t>
    </r>
    <r>
      <rPr>
        <sz val="11"/>
        <color indexed="8"/>
        <rFont val="Symbol"/>
        <family val="1"/>
        <charset val="2"/>
      </rPr>
      <t>f</t>
    </r>
    <r>
      <rPr>
        <sz val="11"/>
        <color indexed="8"/>
        <rFont val="Arial"/>
        <family val="2"/>
        <charset val="238"/>
      </rPr>
      <t xml:space="preserve"> 125</t>
    </r>
  </si>
  <si>
    <r>
      <t xml:space="preserve">PVC </t>
    </r>
    <r>
      <rPr>
        <sz val="11"/>
        <color indexed="8"/>
        <rFont val="Symbol"/>
        <family val="1"/>
        <charset val="2"/>
      </rPr>
      <t>f</t>
    </r>
    <r>
      <rPr>
        <sz val="11"/>
        <color indexed="8"/>
        <rFont val="Times New Roman"/>
        <family val="1"/>
        <charset val="238"/>
      </rPr>
      <t xml:space="preserve"> </t>
    </r>
    <r>
      <rPr>
        <sz val="11"/>
        <color indexed="8"/>
        <rFont val="Arial"/>
        <family val="2"/>
        <charset val="238"/>
      </rPr>
      <t>250</t>
    </r>
  </si>
  <si>
    <t>Dobava i ugradnja revizijskog okna za prihvat oborinskih voda</t>
  </si>
  <si>
    <t>sa  ljevanom željeznom rešetkom za prihvat oborinskih voda nosivosti 50 kN</t>
  </si>
  <si>
    <t>Iskolčenje trase instalacije vode i kanalizacije.</t>
  </si>
  <si>
    <t xml:space="preserve">Strojni iskop zemlje III kat. za rovove u koje se polažu vodovodne cijevi i planiranje dna </t>
  </si>
  <si>
    <t>rova sa potrebnim padom širina iskopa rova 0,6-0,8 m, dubina do 1,6 m.</t>
  </si>
  <si>
    <t>m³</t>
  </si>
  <si>
    <t xml:space="preserve"> </t>
  </si>
  <si>
    <t>Dobava i ugradnja podloge cijevi od riječnog pijeska debljine cca 10 cm, te zasipavanje cca 10 cm iznad cijevi</t>
  </si>
  <si>
    <t>Zatrpavanje kanalskih rovova zemljom iz iskopa u slojevima cca 30 cm sa nabijanjem.</t>
  </si>
  <si>
    <t>Izrada i betoniranje pokrova, dna i zidova nepropusne sabirne septičke jame s taložnicom veličine V=25 m3  u jednostranoj oplati 40 m2, uključivo armaturu debljine stijenki 20 cm. Od betona MB 35  sa aditivima za nepropusnost i pripadajućom armaturom. Na jami izvesti penjalice te okno za pražnjenje i kontrolno okno. Dimenzije l x s x h =5,5x2,7x1,7 m</t>
  </si>
  <si>
    <t>Utovar, odvoz i istovar  viška zemlje iz iskopa na deponiju udaljenosti do 15 km.</t>
  </si>
  <si>
    <t>2. TROŠKOVNIK IZGRADNJE PARKIRNE POVRŠINE</t>
  </si>
  <si>
    <t>REKAPITULACIJA   GRAĐEVINSKIH    RADOVA</t>
  </si>
  <si>
    <t xml:space="preserve">PRIPREMNI RADOVI </t>
  </si>
  <si>
    <t>BETONSKI RADOVI</t>
  </si>
  <si>
    <t>ASFALTERSKI RADOVI</t>
  </si>
  <si>
    <t>MONTAŽERSKI RADOVI</t>
  </si>
  <si>
    <t>OSTALI RADOVI</t>
  </si>
  <si>
    <t>UKUPNO GRAĐEVINSKIH RADOVA</t>
  </si>
  <si>
    <t xml:space="preserve">U CIJENE NIJE UKLJUČEN PDV (25%) </t>
  </si>
  <si>
    <t>GRAĐEVINSKI   RADOVI</t>
  </si>
  <si>
    <t>jed. mjere</t>
  </si>
  <si>
    <t>količina</t>
  </si>
  <si>
    <t>jed. cijena</t>
  </si>
  <si>
    <t>ukupno</t>
  </si>
  <si>
    <t xml:space="preserve">PRIPREMNI  RADOVI  </t>
  </si>
  <si>
    <t xml:space="preserve">Iskolčenje prometnih površina i kanala oborinske odvodnje. Rad obuhvaća sve radove na snimanju, obilježavanju i lociranju elemenata iskolčenja situacijski i visinski upisivanjem oznaka i osiguranja. Stavkom je obuhvaćena i izrada elaborata iskolčenja  sa prikazom svih objekata na trasi predmetnih građevina i drugim izvedbenim detaljima.
Elaborat izraditi i predati nadzornom inženjeru prije početka radova. </t>
  </si>
  <si>
    <r>
      <t>m</t>
    </r>
    <r>
      <rPr>
        <vertAlign val="superscript"/>
        <sz val="12"/>
        <rFont val="Arial"/>
        <family val="2"/>
        <charset val="238"/>
      </rPr>
      <t>2</t>
    </r>
  </si>
  <si>
    <r>
      <t xml:space="preserve">Sječa šiblja i trnja </t>
    </r>
    <r>
      <rPr>
        <sz val="12"/>
        <rFont val="Symbol"/>
        <family val="1"/>
        <charset val="2"/>
      </rPr>
      <t>f</t>
    </r>
    <r>
      <rPr>
        <sz val="12"/>
        <rFont val="Arial"/>
        <family val="2"/>
        <charset val="238"/>
      </rPr>
      <t xml:space="preserve"> 3-5 cm (40%) i 5-10 cm (60%) sa skupljanjem na hrpe i paljenjem, gusto obraslo.</t>
    </r>
  </si>
  <si>
    <t>Uređenje gradilišta i osiguranje nesmetanog odvijanja prometa vozila i pješaka. Stavka obuhvaća dovoz, postavljanje u pogonsko stanje, demontiranje i odvoz svih uređaja, postrojenja, pribora, građevinskih strojeva, transportnih sredstava, oplata, ukrućenja, uređaja opskrbe, prostorija za smještaj i rukovođenje radova opisanih projektom. Stavka nadalje obuhvaća i uređenje gradilišta i dovođenje u prvobitno stanje površina lokacija korištenih kao radne i skladišne površine. U ove radove ubraja se i obnova svih korištenih pristupa i cesta do lokacije gradilišta, korištenje privremenih deponija, priključaka vode i struje i sl.</t>
  </si>
  <si>
    <t xml:space="preserve">UKUPNO  PRIPREMNI   RADOVI :   </t>
  </si>
  <si>
    <t xml:space="preserve">ZEMLJANI RADOVI  </t>
  </si>
  <si>
    <t xml:space="preserve">Strojni široki iskop bagerom u zemljanom materijalu ''C'' kat., za potrebe uređenja posteljice prometnih površina, drenažnih rovova, otvorenih vodotoka i cijevnih propusta sve prema normalnim profilima i dubinama prema projektu. Iskopani materijal deponirati na privremenu deponiju prebacivanjem bagerom. </t>
  </si>
  <si>
    <r>
      <t>m</t>
    </r>
    <r>
      <rPr>
        <vertAlign val="superscript"/>
        <sz val="12"/>
        <rFont val="Arial"/>
        <family val="2"/>
        <charset val="238"/>
      </rPr>
      <t>3</t>
    </r>
  </si>
  <si>
    <t>Strojno planiranje posteljice prometnih površina na točnost +/- 2 cm, te guranje viška zemlje na udaljenost do 10 m.</t>
  </si>
  <si>
    <t>kamena posteljica 0-63mm</t>
  </si>
  <si>
    <t>geomreža 40/40</t>
  </si>
  <si>
    <r>
      <t>geotekstil 400 g/m</t>
    </r>
    <r>
      <rPr>
        <vertAlign val="superscript"/>
        <sz val="12"/>
        <rFont val="Arial"/>
        <family val="2"/>
        <charset val="238"/>
      </rPr>
      <t>2</t>
    </r>
  </si>
  <si>
    <t>Utovar viška iskopanog zemljanog materijala sa privremene deponije u kamione, odvoz na udaljenost od 2 km i razastiranje u slojevima do 30 cm.</t>
  </si>
  <si>
    <t xml:space="preserve">UKUPNO  ZEMLJANI  RADOVI :   </t>
  </si>
  <si>
    <t>m'</t>
  </si>
  <si>
    <r>
      <t>Betoniranje podložnog sloja betonskih rubnjaka debljine 15 cm, betonom razreda čvrstoće C 30/37, spravljenog sa cementom CEM I ≥ 320 kg/m</t>
    </r>
    <r>
      <rPr>
        <vertAlign val="superscript"/>
        <sz val="12"/>
        <rFont val="Arial"/>
        <family val="2"/>
        <charset val="238"/>
      </rPr>
      <t>3</t>
    </r>
    <r>
      <rPr>
        <sz val="12"/>
        <rFont val="Arial"/>
        <family val="2"/>
        <charset val="238"/>
      </rPr>
      <t>, vodocementnim faktorom v/c&lt; 0,5, maksimalnom frakcijom agregata 16 - 32 mm i količinom mikropora 3 - 5 %, koji zadovoljava uvjete razreda izloženosti XF3, i mora zadovoljiti uvjete otpornosti na djelovanje soli i mraza. U cijenu je uračunata nabava gotovog betona iz tvornice betona, prijevoz do mjesta ugradnje automješalicom s udaljenosti do 20 km, te strojna ugradnja betona s potrebnim prinašanjem kombiniranim strojem.</t>
    </r>
  </si>
  <si>
    <r>
      <t>Betoniranje podložnog sloja polimer betonskih elemenata za odvodnju debljine 20 cm, betonom razreda čvrstoće C 30/37, spravljenog sa cementom CEM I ≥ 320 kg/m</t>
    </r>
    <r>
      <rPr>
        <vertAlign val="superscript"/>
        <sz val="12"/>
        <rFont val="Arial"/>
        <family val="2"/>
        <charset val="238"/>
      </rPr>
      <t>3</t>
    </r>
    <r>
      <rPr>
        <sz val="12"/>
        <rFont val="Arial"/>
        <family val="2"/>
        <charset val="238"/>
      </rPr>
      <t>, vodocementnim faktorom v/c&lt; 0,5, maksimalnom frakcijom agregata 16 - 32 mm i količinom mikropora 3 - 5 %, koji zadovoljava uvjete razreda izloženosti XF3, i mora zadovoljiti uvjete otpornosti na djelovanje soli i mraza. U cijenu je uračunata nabava gotovog betona iz tvornice betona, prijevoz do mjesta ugradnje automješalicom s udaljenosti do 20 km, te strojna ugradnja betona s potrebnim prinašanjem kombiniranim strojem.</t>
    </r>
  </si>
  <si>
    <t xml:space="preserve">UKUPNO  BETONSKI RADOVI :   </t>
  </si>
  <si>
    <t xml:space="preserve">Nabava i ugradnja bitumeniziranog nosivog sloja BNS AC32 base za kolničku konstrukciju manipulativnih površina debljine sloja d =8,0 cm. </t>
  </si>
  <si>
    <t xml:space="preserve">Nabava i ugradnja habajućeg sloja od asfaltbetona AC 11 surf za kolničku konstrukciju manipulativnih površina debljine sloja d=4,0 cm. </t>
  </si>
  <si>
    <t xml:space="preserve">UKUPNO  ASFALTERSKI RADOVI :   </t>
  </si>
  <si>
    <t xml:space="preserve">UKUPNO MONTAŽERSKI RADOVI :   </t>
  </si>
  <si>
    <t>Nabava materijala i izradu oznaka horizontalne signalizacije kolnika.</t>
  </si>
  <si>
    <t>puna crta, š=15 cm, bijela</t>
  </si>
  <si>
    <t xml:space="preserve">UKUPNO OSTALI RADOVI :   </t>
  </si>
  <si>
    <t>Red. broj</t>
  </si>
  <si>
    <t>V R S T A  R A D O V A</t>
  </si>
  <si>
    <t>Jed.        mjere</t>
  </si>
  <si>
    <t xml:space="preserve">Količina  </t>
  </si>
  <si>
    <t>Jedinična            cijena</t>
  </si>
  <si>
    <t>ELEKTROTEHNIČKE INSTALACIJE</t>
  </si>
  <si>
    <t xml:space="preserve">Troškovnikom se predviđa nabava potrebnog materijala,  postavljanje kako je to navedeno u pojedinim stavkama, ispitivanje i puštanje u ispravan rad.  </t>
  </si>
  <si>
    <t>E.1.1. ELEKTROINSTALACIJE</t>
  </si>
  <si>
    <t>Demontaža postojećg transformatora snage 100 kVA te predaja na mjesto koje odredi investitor, uključivo isključivanje transformatorske stanice, odspajanje postojećih srednjenaponskih i niskonaponkih vodova, signalnih vodova</t>
  </si>
  <si>
    <t xml:space="preserve"> - komplet</t>
  </si>
  <si>
    <r>
      <t xml:space="preserve">Nabava, isporuka, montaža i spajanje preklopivog energetskog transformatora nazivne snage 400 kVA, bez konzervatora, prijenosnog omjera 10(20)/0,4 kV, grupa spoja Dyn5, napon kratkog spoja uk=4%, ručne regulacije napona u beznaponskom stanju </t>
    </r>
    <r>
      <rPr>
        <sz val="10"/>
        <rFont val="Calibri"/>
        <family val="2"/>
        <charset val="238"/>
      </rPr>
      <t>±</t>
    </r>
    <r>
      <rPr>
        <sz val="10"/>
        <rFont val="Arial"/>
        <family val="2"/>
      </rPr>
      <t>2,5 i ±5 %. Napon transformatora u praznim hodu 420V.</t>
    </r>
  </si>
  <si>
    <t xml:space="preserve">Dobava potrebnog materijala i alata za bušenje rova za polaganje kabela ispod prometnice. Bušenje rova izvesti specijalnom hidrauličnom bušilicom za istovremeno utiskivanje PEHD cijevi potrebnog promjera za ugradnju kabela.                                            Stavkom je obuhvaćen iskop jame za bušaču garnituru, ugradnju PEHD cijevi, doprema materijala i alata, montaža bušilice, bušenje horizontalonog rova s utiskivanjem PEHD cijevi, demontaža bušilice te odvoz iste.               </t>
  </si>
  <si>
    <t>– PEHD cijev Ø160 mm</t>
  </si>
  <si>
    <t>m¹</t>
  </si>
  <si>
    <t>Iskop i zatrpavanje rova za polaganje napojnog kabela. Rov mora biti širine 0,4 m1 i dubine 0,8 m1. Nakon polaganja kabela zatrpavanje izraditi u slojevima sa nabijanjem zemlje. U stavku uračunati odvoz viška materijala na deponiju.</t>
  </si>
  <si>
    <t>Nabava, isporuka i postavljanje plastične trake za upozorenje 40 cm iznad kabela. Na traci je potreban natpis “POZOR ENERGETSKI KABEL”</t>
  </si>
  <si>
    <t>m1</t>
  </si>
  <si>
    <t>Nabava, isporuka i postavljanje vinidurit štitnika za mehaničku zaštitu kabela.</t>
  </si>
  <si>
    <t>Nabava, isporuka i polaganje podzemnih kabela od KTS SPO-E, te od SPO-E do razdjelnice GR, kabel se polaže u već iskopani rov dnosno provlači kroz već položene cijevi,  izrada završnica, spajanje i ispitivanje.</t>
  </si>
  <si>
    <t>– NA2XY-0 0,6/1 Kv 4x150 mm2</t>
  </si>
  <si>
    <r>
      <t>m</t>
    </r>
    <r>
      <rPr>
        <vertAlign val="superscript"/>
        <sz val="10"/>
        <rFont val="Arial"/>
        <family val="2"/>
        <charset val="238"/>
      </rPr>
      <t>1</t>
    </r>
  </si>
  <si>
    <t>8.</t>
  </si>
  <si>
    <t>Nabava, isporuka i montaža razdjelnog ormara SPO-E. Ormar treba biti samostojeći, poliesterki,poliester ojačan staklenim vlaknima, antiplakatni, uključivo temeljna ploča i poliesterko postolje, IP55, klase zaštite I.. 
U ormar montirati slijedeću opremu:</t>
  </si>
  <si>
    <t>– prekidač snage 250A, 4p, 400/230V, 36 kA</t>
  </si>
  <si>
    <t>Prekidač mora biti opremljen:</t>
  </si>
  <si>
    <t xml:space="preserve"> - Nadstrujnom zaštitnom jedinicom s dva stupnja zaštite: zaštita od preopterećenja i zaštita od kratkog spoja, s mogućnošću vremenskog zatezanja svakog pojedinog stupnja zasebno. Nadstrujna zaštita mora imati LSI karakteristiku isklapanja. Prekidač mora imati mogućnost daljinskog (poželjno automatskog) resetiranja nakon isklopa prekidača uslijed prorade zaštite.</t>
  </si>
  <si>
    <t xml:space="preserve"> - najmanje dva pomoćna kontakta signalizacije položaja prekidača</t>
  </si>
  <si>
    <t xml:space="preserve"> - pomoćnim kontaktom signalizacije prorade nadstrujne zaštite</t>
  </si>
  <si>
    <t xml:space="preserve"> - elektromotornim pogonom 48 VDC</t>
  </si>
  <si>
    <t xml:space="preserve"> - uklopnim i isklopnim svicima 48 VDC</t>
  </si>
  <si>
    <t xml:space="preserve"> - isklopni svitak se mora napajati preko uređaja za besprekidno napajanje</t>
  </si>
  <si>
    <t xml:space="preserve"> - raspon podešenja praga prorade IR u odnosu na nazivnu struju prekidača IN (minimalno): IR = 0.5-1 x IN</t>
  </si>
  <si>
    <t xml:space="preserve"> - podesivost vremenskog člana tR: prema preporukama proizvođača</t>
  </si>
  <si>
    <t xml:space="preserve"> - raspon podešenja praga prorade ISD u odnosu na podešenu vrijednost zaštite od preopterećenja IR (minimalno): ISD = 2-10 x IR</t>
  </si>
  <si>
    <t xml:space="preserve"> - podesivost vremenskog člana tSD (minimalno): 0-0.3 s</t>
  </si>
  <si>
    <t xml:space="preserve"> - naponsko-frekventni relej treba djelovati na isklop četveropolnog prekidača</t>
  </si>
  <si>
    <t xml:space="preserve"> - naponsko-frekventni relej mora imati 4 funkcije zaštite</t>
  </si>
  <si>
    <t xml:space="preserve"> - podnaponska zaštita: raspon podešenja praga prorade: min. 0.5-0.95 Un, podesivost vremenskog člana: min. 0.1-5 s</t>
  </si>
  <si>
    <t xml:space="preserve"> - nadnaponska zaštita: raspon podešenja praga prorade: min. 1.05-1.2 Un, podesivost vremenskog člana: min. 0.1-5 s</t>
  </si>
  <si>
    <t xml:space="preserve"> - podfrekventna zaštita:  raspon podešenja praga prorade: min. 47.5-50 Hz, podesivost vremenskog člana: min. 0.1-5 s</t>
  </si>
  <si>
    <t xml:space="preserve"> - nadfrekventna zaštita:  raspon podešenja praga prorade: min. 50-52 Hz, podesivost vremenskog člana: min. 0.1-5 s</t>
  </si>
  <si>
    <t xml:space="preserve"> - Nazivni napon mjernih ulaza releja treba biti 230 VAC. Nazivna frekvencija mjernih ulaza releja treba biti 50 Hz. Relej mora imati galvanski odvojene mjerne ulaze i ulaze napajanja uređaja. Relej se mora napajati preko uređaja za besprekidno napajanje, a napon napajanja treba biti 48 VDC.</t>
  </si>
  <si>
    <t xml:space="preserve"> - Relej mora imati zasebnu indikaciju prorade svakog stupnja zaštite,  lokalno na LED pokazivačima, daljinski (preko pomoćnih kontakata ili RS 485 ili optičke komunikacije)</t>
  </si>
  <si>
    <t>Sve pristupačne dijelove pod naponom prekriti izolacijskom pločom sa kabelskim uvodnicama, rednim stezaljkama, Cu sabirnicama, spojnim vodom P/MJ odgovarajućeg presjeka i boje izolacije, natpisnim i upozornim pločicama, potrebnim materijalom za izradu i montažu te dokumentacijom za izradu i održavanje</t>
  </si>
  <si>
    <t>– komplet</t>
  </si>
  <si>
    <t>9.</t>
  </si>
  <si>
    <t>Nabava, isporuka, montaža razdjelnog ormara GR. Ormar treba biti  u limenoj izvedbi, samostojeći, klase zaštite I, s vratima i bravicom, stupnja zaštite min. IP44. U razdjelni ormar treba ugraditi:</t>
  </si>
  <si>
    <t>– zaštitni prekidač, 250A, 3P, 690V, 50Hz, 25 kA, fiksni, sa podesivom termomagnetskom zaštitnom jedinicom nazivne vrijednosti 200A, uključivo okidač za daljinsko isklapanje, kom 1,00</t>
  </si>
  <si>
    <t>– zaštitni prekidač, 250A, 3P, 690V, 50Hz, 25 kA, fiksni, sa podesivom termomagnetskom zaštitnom jedinicom nazivne vrijednosti 160A, kom 3,00</t>
  </si>
  <si>
    <t>– zaštitni uređaj diferencijalne struje (FID) 40/4/0,03 A, kom 4,00</t>
  </si>
  <si>
    <t>– niskonaponski jednopolni automatski osigurač karakteristike C2A, kom 3,00</t>
  </si>
  <si>
    <t>– niskonaponski jednopolni automatski osigurač karakteristike B6A, kom 2,00</t>
  </si>
  <si>
    <t>– niskonaponski jednopolni automatski osigurač karakteristike B10A, kom 6,00</t>
  </si>
  <si>
    <t>– niskonaponski jednopolni automatski osigurač karakteristike B16A, kom 3,00</t>
  </si>
  <si>
    <t>– niskonaponski tropolni automatski osigurač karakteristike C10, kom 1,00</t>
  </si>
  <si>
    <t>– niskonaponski tropolni automatski osigurač karakteristike C50, kom 3,00</t>
  </si>
  <si>
    <t>– niskonaponski tropolni automatski osigurač karakteristike C80A, kom 1,00</t>
  </si>
  <si>
    <t>– sklopnik jednopolni (za rasvjetu), 20 A, ugradnja na šinu, kom 1,00, u shemi oznaka K1</t>
  </si>
  <si>
    <t>– minijaturni zaštitni prekidač C10A, 3P, 25 kA, ugradnja na šinu, kom 2,00, u shemi oznaka F9, F10</t>
  </si>
  <si>
    <t>– minijaturni zaštitni prekidač C32A, 3P, 25 kA, ugradnja na šinu, kom 2,00, u shemi oznaka F9, F10</t>
  </si>
  <si>
    <t>– minijaturni zaštitni prekidač C40A, 3P, 25 kA, ugradnja na šinu, kom 1,00, u shemi oznaka Fq1</t>
  </si>
  <si>
    <t>– svjetlosnu preklopku (luksomat), uključivo foto-osjetnik (ugraditi na objektu na najpovoljnijem mjestu), kom 1,00</t>
  </si>
  <si>
    <t>– strujni transformator 200/5A, kl. 0,5, Fs5, kom 1,00</t>
  </si>
  <si>
    <t>– katodni odvodnici prenapona, Typ I+II 40 kA, 400V, 3P+N, ili jednakovrijedan, kom 1,00</t>
  </si>
  <si>
    <t>– sabirnice, uvodnice, spojni materijal, oznake i dr., komplet, kom 1,00</t>
  </si>
  <si>
    <t>Na vrata razdjelnice ugraditi:</t>
  </si>
  <si>
    <t>– lampice za ugradnju na vrata, transparent 230V, kom 3,00</t>
  </si>
  <si>
    <t>– grebenastu sklopku 0-1-2, jednopolna, 230V, 10A, tip kao GN10-251-U Končar, u shemi oznaka Q5,Q6, kom 1,00</t>
  </si>
  <si>
    <t>– grebenastu sklopku 1-0-2, jednopolna, 230V, 10A, tip kao GN10-51-U, u shemi oznaka Q7, kom 1,00</t>
  </si>
  <si>
    <t>Sve pristupačne dijelove pod naponom prekriti izolacijskom pločom. Ormar opremiti kabelskim uvodnicama, rednim stezaljkama, Cu sabirnicama, spojnim vodovima P/MJ odgovarajućeg presjeka i boje izolacije, natpisnim i upozornim pločicama, potrebnim materijalom za izradu i montažu te dokumentacijom za izradu i održavanje</t>
  </si>
  <si>
    <t>10.</t>
  </si>
  <si>
    <t>Nabava, isporuka, montaža i spajanje uređaja za kompenzaciju jalove energije, uključivo ormar za smještaj opreme, sa slijedećim karakteristikama:</t>
  </si>
  <si>
    <t>11.</t>
  </si>
  <si>
    <t>12.</t>
  </si>
  <si>
    <t>Nabava, isporuka i ugradnja protupožarnih tipkala Jpr-10.</t>
  </si>
  <si>
    <t>13.</t>
  </si>
  <si>
    <t>Nabava, isporuka voda, razvodnih i montažnih OG kutija, odstojnih obujmica, komplet potrebnog instalacijskog materijala, obilježavanje linija, polaganje voda, uvlačenje u već položene cijevi, na obujmice, izrada završnica, spajanje i ispitivanje:</t>
  </si>
  <si>
    <r>
      <t xml:space="preserve"> - NYM-J 3x1,5 mm</t>
    </r>
    <r>
      <rPr>
        <vertAlign val="superscript"/>
        <sz val="10"/>
        <rFont val="Arial"/>
        <family val="2"/>
      </rPr>
      <t>2</t>
    </r>
  </si>
  <si>
    <r>
      <t>m</t>
    </r>
    <r>
      <rPr>
        <vertAlign val="superscript"/>
        <sz val="10"/>
        <rFont val="Arial"/>
        <family val="2"/>
      </rPr>
      <t>1</t>
    </r>
  </si>
  <si>
    <r>
      <t xml:space="preserve"> - NYM-J 4x1,5 mm</t>
    </r>
    <r>
      <rPr>
        <vertAlign val="superscript"/>
        <sz val="10"/>
        <rFont val="Arial"/>
        <family val="2"/>
      </rPr>
      <t>2</t>
    </r>
  </si>
  <si>
    <r>
      <t xml:space="preserve"> - NYY 2x2,5 mm</t>
    </r>
    <r>
      <rPr>
        <vertAlign val="superscript"/>
        <sz val="10"/>
        <rFont val="Arial"/>
        <family val="2"/>
      </rPr>
      <t>2</t>
    </r>
  </si>
  <si>
    <r>
      <t xml:space="preserve"> - NYY-J 5x2,5 mm</t>
    </r>
    <r>
      <rPr>
        <vertAlign val="superscript"/>
        <sz val="10"/>
        <rFont val="Arial"/>
        <family val="2"/>
      </rPr>
      <t>2</t>
    </r>
  </si>
  <si>
    <r>
      <t xml:space="preserve"> - NYY-J 5x6 mm</t>
    </r>
    <r>
      <rPr>
        <vertAlign val="superscript"/>
        <sz val="10"/>
        <rFont val="Arial"/>
        <family val="2"/>
      </rPr>
      <t>2</t>
    </r>
  </si>
  <si>
    <r>
      <t xml:space="preserve"> - NYY-J 3x1,5 mm</t>
    </r>
    <r>
      <rPr>
        <vertAlign val="superscript"/>
        <sz val="10"/>
        <rFont val="Arial"/>
        <family val="2"/>
      </rPr>
      <t>2</t>
    </r>
  </si>
  <si>
    <r>
      <t xml:space="preserve"> - FG7R 1x95 mm</t>
    </r>
    <r>
      <rPr>
        <vertAlign val="superscript"/>
        <sz val="10"/>
        <rFont val="Arial"/>
        <family val="2"/>
      </rPr>
      <t>2</t>
    </r>
  </si>
  <si>
    <r>
      <t xml:space="preserve"> - H07V-K 1x50 mm</t>
    </r>
    <r>
      <rPr>
        <vertAlign val="superscript"/>
        <sz val="10"/>
        <rFont val="Arial"/>
        <family val="2"/>
      </rPr>
      <t>2</t>
    </r>
  </si>
  <si>
    <r>
      <t xml:space="preserve"> - NYY 4x95 mm</t>
    </r>
    <r>
      <rPr>
        <vertAlign val="superscript"/>
        <sz val="10"/>
        <rFont val="Arial"/>
        <family val="2"/>
      </rPr>
      <t>2</t>
    </r>
  </si>
  <si>
    <r>
      <t xml:space="preserve"> - H07V-K 1x6 mm</t>
    </r>
    <r>
      <rPr>
        <vertAlign val="superscript"/>
        <sz val="10"/>
        <rFont val="Arial"/>
        <family val="2"/>
      </rPr>
      <t>2</t>
    </r>
  </si>
  <si>
    <t>14.</t>
  </si>
  <si>
    <t>Nabava i isporuka savitljivih tvrdih plastičnih cijevi, polaganje nadžbukno, uključivo odstojne obujmice i pričvrsni pribor:</t>
  </si>
  <si>
    <t>– tvrda plastična cijev 16 mm (unutarnji promjer)</t>
  </si>
  <si>
    <t>– tvrda plastična cijev 29 mm (unutarnji promjer)</t>
  </si>
  <si>
    <t>15.</t>
  </si>
  <si>
    <t>Nabava, isporuka, montaža na zid i spajanje mikroinstalacijskog materijala, zaštite od prašine i prskajuće vode (IP44)</t>
  </si>
  <si>
    <t>–  izmjenična sklopka 10A, 250V</t>
  </si>
  <si>
    <t>16.</t>
  </si>
  <si>
    <t>Nabava, isporuka, montaža i spajanje mikroinstalacijskog materijala - set industrijskih priključnica u zajedničkom kućištu, sa zaštitom od prašine i prskajuće vode (min. IP44), modularni sustav koji sadrži slijedeće elemente:</t>
  </si>
  <si>
    <t>– baza za prednju ploču 12 modula, kom 1,00</t>
  </si>
  <si>
    <t>– prednja ploča za 1x16(32)A priključnicu, kom 1,00</t>
  </si>
  <si>
    <t>– prednja ploča za 2x16A priključnicu, kom 1,00</t>
  </si>
  <si>
    <t>– niskonaponski tropolni automatski osigurač karakteristike C16A, kom 1,00</t>
  </si>
  <si>
    <t>– niskonaponski jednopolni automatski osigurač karakteristike C16A, kom 2,00</t>
  </si>
  <si>
    <t>– trofazna priključnica 16A za montažu na panel, industrijska, s poklopcem, N+PE, kom 1,00</t>
  </si>
  <si>
    <t>– jednofazna priključnica 16A šuko za montažu na panel, s poklopcem, N+PE, kom 2,00</t>
  </si>
  <si>
    <t>17.</t>
  </si>
  <si>
    <t>Nabava, isporuka i ugradnja perforiranih metalnih kanalica ugradnja dijelom na zid, dijelom ovjesiti na stropnu konstrukciju hale, uključivo poklopci, nosači, konzole i sav sitni materijal.</t>
  </si>
  <si>
    <t>– kanal 200/60+poklopac</t>
  </si>
  <si>
    <t>– kanal 100/60+poklopac</t>
  </si>
  <si>
    <t>– kanal 50/30+poklopac</t>
  </si>
  <si>
    <t>18.</t>
  </si>
  <si>
    <t>Dobava, isporuka i ugradnja svog sitnog neimenovanog materijala (kao što su oznake, prijelazne kutije i dr.) do potpunog kompletiranja instalacije</t>
  </si>
  <si>
    <t>19.</t>
  </si>
  <si>
    <t>Ispitivanje instalacije sa izradom protokola o mjerenju</t>
  </si>
  <si>
    <t>UKUPNO 1.1.:</t>
  </si>
  <si>
    <t>1.2 INSTALACIJE SUNČANE ELEKTRANE</t>
  </si>
  <si>
    <t>Nabava, isporuka i ugradnja:</t>
  </si>
  <si>
    <t>Nabava, isporuka i ugradnja pretvarača:</t>
  </si>
  <si>
    <t>DC ulaz</t>
  </si>
  <si>
    <t xml:space="preserve">-  max DC snaga: 22500 W </t>
  </si>
  <si>
    <t>-  Min. ulazni napon.: 200V</t>
  </si>
  <si>
    <t>-  Min. feed-in napon.: 200V</t>
  </si>
  <si>
    <t>-  Nominalni ulazni napon.: 600V</t>
  </si>
  <si>
    <t xml:space="preserve">-  max ulazni napon: 1000V </t>
  </si>
  <si>
    <t>-  broj MPP trackers: 2</t>
  </si>
  <si>
    <t>AC izlaz</t>
  </si>
  <si>
    <t>-  nazivni napon: 3x230/400V, 50 Hz</t>
  </si>
  <si>
    <t>-  Max. izlazna struja: 21,7A</t>
  </si>
  <si>
    <t>-  Max. Izlazni napon: 260/150V</t>
  </si>
  <si>
    <t>-  sistemska topologija: bez transformatora</t>
  </si>
  <si>
    <t>-  nazivna snaga:  2,5 W</t>
  </si>
  <si>
    <t>-  nominalni napon: 400 - 415V</t>
  </si>
  <si>
    <t>-  Max. struja: 3x50000A</t>
  </si>
  <si>
    <t>-  klasa točnosti: 1</t>
  </si>
  <si>
    <t>-  stupanj zaštite: IP51</t>
  </si>
  <si>
    <t>-  interfejs prem inverteru: Modbus RTU (RS485)</t>
  </si>
  <si>
    <t>-  prikazna jedinica: 8-digit LCD</t>
  </si>
  <si>
    <t>-  strujni transformator 100/5A, klase točnosti 1, kom 3,00</t>
  </si>
  <si>
    <t>Nabava, isporuka i ugradnja krovne konstrukcije:</t>
  </si>
  <si>
    <t>-  kuke, vijci za kuke, ravni aluminijski profili, spojnice za profile, stege za module, PVC držači kabela</t>
  </si>
  <si>
    <t xml:space="preserve">-  DC kabeli presjeka 1x6 mm2, vatrootporan, namjenjen za fotonaponske sustave, crni i plavi , 1500Vcc, </t>
  </si>
  <si>
    <t>-  konektori za DC kabel presjeka 1x6 mm2, za spoj jednog F96 , sukladan odabranim FN modulima</t>
  </si>
  <si>
    <t>Nabava, isporuka, ugradnja u plastične tvrde kanalice, u postojeće PK kanalice, uključivo spajanje:</t>
  </si>
  <si>
    <t>-  NYY-J 5x6mm2</t>
  </si>
  <si>
    <r>
      <t xml:space="preserve"> - H07V-K 1x10 mm</t>
    </r>
    <r>
      <rPr>
        <vertAlign val="superscript"/>
        <sz val="10"/>
        <rFont val="Arial"/>
        <family val="2"/>
      </rPr>
      <t>2</t>
    </r>
  </si>
  <si>
    <t>-  UTP cat 5</t>
  </si>
  <si>
    <t>Montaža kompletnog PV-postrojenja, uključuje izradu podkonstrukcije, montaža modula, polaganje vodova, montaža pretvarača, spajanje svih komponenti, ispitivanje i puštanje u pogon postrojenja.</t>
  </si>
  <si>
    <t>Izrada zaštitnog uzemljenja vodom H07V-K 1x10 mm2, uključivo spajanje na glavno izjednačenje potencijala i najbliži spust gromobranske instalacije.</t>
  </si>
  <si>
    <t>Troškovi transporta opreme na mjesto gradnje.</t>
  </si>
  <si>
    <t>Konfiguracija izmjenjivača.</t>
  </si>
  <si>
    <t>Ispitivanje električnih instalacija u skladu s tehničkim zahtejvima HEP ODS-a, izrada protokola, izdavanje atesta, uključivo izrada elaborata utjecaja elektrane na mrežu.</t>
  </si>
  <si>
    <t>UKUPNO 1.2:</t>
  </si>
  <si>
    <t>1.3. LPS (GROMOBRANSKA) INSTALACIJA</t>
  </si>
  <si>
    <t>Nabava, isporuka i montaža pocinč. elemenata za gromobransku instalaciju i uzemljenje sa materijalom za montažu i to:</t>
  </si>
  <si>
    <t>– križna spojnica žica-žica</t>
  </si>
  <si>
    <t>– križna spojnica traka-traka</t>
  </si>
  <si>
    <t xml:space="preserve">– stezaljka za oluk </t>
  </si>
  <si>
    <t xml:space="preserve">– obujmica za oluk </t>
  </si>
  <si>
    <t>– potpora za sljemenjak (trapezni lim)</t>
  </si>
  <si>
    <t>– potpora za krovni vod (trapezni lim)</t>
  </si>
  <si>
    <r>
      <t xml:space="preserve">Nabava, isporuka, ravnanje i polaganje na krov na odgovarajuće potpore pocinčane čelične žice Fe/Zn </t>
    </r>
    <r>
      <rPr>
        <sz val="10"/>
        <rFont val="Calibri"/>
        <family val="2"/>
        <charset val="238"/>
      </rPr>
      <t>Ø</t>
    </r>
    <r>
      <rPr>
        <sz val="10"/>
        <rFont val="Arial"/>
        <family val="2"/>
      </rPr>
      <t xml:space="preserve"> 8 mm</t>
    </r>
  </si>
  <si>
    <t>Nabava, isporuka, ravnanje i polaganje u temelj građevine (temeljni uzemljivač), a prije betoniranja, pocinčane čelične trake Fe/Zn 25x4 mm</t>
  </si>
  <si>
    <t>Nabava, isporuka, ravnanje i polaganje dozemnog voda, a prije betoniranja, trake od nehrđajućeg čelika Rf P 30x3,5 mm.</t>
  </si>
  <si>
    <t>Izrada spojnih mjesta (mjernih mjesta) tvrdim lemljenjem (varovima) trake Rf P 30x3,5 mm i metalnog stupa.</t>
  </si>
  <si>
    <t>Izrada spojnih mjesta tvrdim lemljenjem (varovima) žice Fe/Zn Ø 8 mm i metalnog stupa.</t>
  </si>
  <si>
    <t>Ispitivanje instalacije, izrada atesta i kompletiranje revizione knjige</t>
  </si>
  <si>
    <t>UKUPNO E.1.3:</t>
  </si>
  <si>
    <t>E.1.4. REKAPITULACIJA</t>
  </si>
  <si>
    <t>UKUPNA CIJENA</t>
  </si>
  <si>
    <t>VRSTA RADOVA</t>
  </si>
  <si>
    <t>E.1.2. INSTALACIJA SUNČANE ELEKTRANE</t>
  </si>
  <si>
    <t>E.1.3. LPS (GROMOBRANSKA) INSTALACIJA</t>
  </si>
  <si>
    <t>Napomena: cijene su izražene bez uračunatog PDV-a</t>
  </si>
  <si>
    <t>Proizvodna linija</t>
  </si>
  <si>
    <t>Betonara</t>
  </si>
  <si>
    <t>5. Tehnologija</t>
  </si>
  <si>
    <t>REKAPITULACIJA TEHNOLOGIJA</t>
  </si>
  <si>
    <r>
      <t>Dobava sitnozrnatog betona (veličina zrna 4-8 mm) C 30/37  i</t>
    </r>
    <r>
      <rPr>
        <b/>
        <sz val="10"/>
        <rFont val="Calibri"/>
        <family val="2"/>
        <charset val="238"/>
        <scheme val="minor"/>
      </rPr>
      <t xml:space="preserve"> zaljevanje</t>
    </r>
    <r>
      <rPr>
        <sz val="10"/>
        <rFont val="Calibri"/>
        <family val="2"/>
        <charset val="238"/>
        <scheme val="minor"/>
      </rPr>
      <t xml:space="preserve"> postavljenog i fiksiranog </t>
    </r>
    <r>
      <rPr>
        <b/>
        <sz val="10"/>
        <rFont val="Calibri"/>
        <family val="2"/>
        <charset val="238"/>
        <scheme val="minor"/>
      </rPr>
      <t>sidra i papučice stupa</t>
    </r>
    <r>
      <rPr>
        <sz val="10"/>
        <rFont val="Calibri"/>
        <family val="2"/>
        <charset val="238"/>
        <scheme val="minor"/>
      </rPr>
      <t xml:space="preserve"> .</t>
    </r>
  </si>
  <si>
    <r>
      <t xml:space="preserve">Izrada armirano betonskih </t>
    </r>
    <r>
      <rPr>
        <b/>
        <sz val="10"/>
        <rFont val="Calibri"/>
        <family val="2"/>
        <charset val="238"/>
        <scheme val="minor"/>
      </rPr>
      <t>temeljnih ploča</t>
    </r>
    <r>
      <rPr>
        <sz val="10"/>
        <rFont val="Calibri"/>
        <family val="2"/>
        <charset val="238"/>
        <scheme val="minor"/>
      </rPr>
      <t xml:space="preserve"> betonom C30/37  CX2 u odgovarajućoj oplati ili u iskopu dimenzija prema danom projektu s dodatkom za vodoneprospunost. U cijeni je uključena izrada odnosno dobava i prijevoz betona, te strojna  ugradba i njega sviježeg betona. Obračun po m3.</t>
    </r>
  </si>
  <si>
    <r>
      <t xml:space="preserve">Dobava, izrada i montaža </t>
    </r>
    <r>
      <rPr>
        <b/>
        <sz val="10"/>
        <rFont val="Calibri"/>
        <family val="2"/>
        <charset val="238"/>
        <scheme val="minor"/>
      </rPr>
      <t>nosive čelične konstrukcije</t>
    </r>
    <r>
      <rPr>
        <sz val="10"/>
        <rFont val="Calibri"/>
        <family val="2"/>
        <charset val="238"/>
        <scheme val="minor"/>
      </rPr>
      <t xml:space="preserve"> koja se sastoji od dvostrešnih dvozglobnih portalnih okvira od IPE i HEA profila, sekundarnih nosača pokrova i vjetrovnih spregova, u svemu prema nacrtima i statičkom proračunu. Kvaliteta čelika S235 J2. U cijenu su uključeni, svi spojni elementi i zaštita od korozije bojanjem temeljnim i završnim premazom. NAPOMENA: U CIJENU NIJE URAČUNAT VATROOTPORNI PREMAZ</t>
    </r>
  </si>
  <si>
    <t>Tehničke karakteristike stroja:</t>
  </si>
  <si>
    <t xml:space="preserve">Svrha: </t>
  </si>
  <si>
    <t>Mjere stroja:</t>
  </si>
  <si>
    <t>Težina osnovnog stroja:</t>
  </si>
  <si>
    <t>Napon priključka:</t>
  </si>
  <si>
    <t>Priključna snaga:</t>
  </si>
  <si>
    <t>Maksimalna visina proizvoda:</t>
  </si>
  <si>
    <t>Maksimalni vanjski promjer proizvoda:</t>
  </si>
  <si>
    <t>Maksimalna težina proizvoda:</t>
  </si>
  <si>
    <t>Hidraulički sustav:</t>
  </si>
  <si>
    <t xml:space="preserve">       * 150/150    1500 mm</t>
  </si>
  <si>
    <t xml:space="preserve">       * 150/150     1800 mm    (DN 1500 mm)</t>
  </si>
  <si>
    <t>PROIZVODNA LINIJA                                                  -automat za izradu betonskih cijevi</t>
  </si>
  <si>
    <t>Predviđen je automatizirani proces proizvodnje betonske galanterije sa doziranjem agragata, cementa, vode i potrebnih aditiva u planetarni protustrujni mikser sa dodatnom opremom, te prijevoz/transport svježe proizvedene smjese betona pokretnom trakom do stroja-automata za proizvodnju okruglih cijevi (okana) i poklopaca šahtova.</t>
  </si>
  <si>
    <t>Betonara će se sastojati od:</t>
  </si>
  <si>
    <t>*SILOSI ZA CEMENT</t>
  </si>
  <si>
    <t>*UREĐAJ ZA SERIJSKO DOZIRANJE I RAKOM ZA VAGANJE</t>
  </si>
  <si>
    <t>*PLANETARNA PROTUSTRUJNA MIJEŠALICA</t>
  </si>
  <si>
    <t>2.9.</t>
  </si>
  <si>
    <t>2.10.</t>
  </si>
  <si>
    <t>Ugradnja talpi</t>
  </si>
  <si>
    <t>Ugradnja, korištenje te vađenje čeličnih talpi duljine 12m. Stavka obuhvaća sve radove na dopremi talpi sa privremenog odlagališta te ugradnju do projektom tražene dubine korištenje do prestanka potrebe za talpama te vađenje talpi i odvoz sa utovarom talpi.</t>
  </si>
  <si>
    <t>Crpljene podzemne vode iz građevinske jame</t>
  </si>
  <si>
    <t>Obračun po satu crpljenja vode</t>
  </si>
  <si>
    <t>h</t>
  </si>
  <si>
    <r>
      <t>Sloj mehanički stabiliziranog zrnatog kamenog materijala debljine d=60 cm,  bez veziva, u novoj kolničkoj konstrukciji. Stavka obuhvaća dobavu i ugradnju drobljenog kamenog materijala veličine zrna 0-63mm. Zahtijevi kakvoće su: stupanj zbijenosti Sz=100%, modul stišljivosti Ms=100 MN/m². Na potezu ugradnje lomljenog kamena geotekstil 400 g/m</t>
    </r>
    <r>
      <rPr>
        <vertAlign val="superscript"/>
        <sz val="12"/>
        <rFont val="Arial"/>
        <family val="2"/>
        <charset val="238"/>
      </rPr>
      <t>2</t>
    </r>
    <r>
      <rPr>
        <sz val="12"/>
        <rFont val="Arial"/>
        <family val="2"/>
        <charset val="238"/>
      </rPr>
      <t xml:space="preserve"> ojačati geomrežom 40/40.</t>
    </r>
  </si>
  <si>
    <r>
      <t xml:space="preserve">Nabava i montaža betonskih rubnjaka za konstrukciju kolnika dimenzija </t>
    </r>
    <r>
      <rPr>
        <b/>
        <sz val="12"/>
        <rFont val="Arial"/>
        <family val="2"/>
        <charset val="238"/>
      </rPr>
      <t xml:space="preserve">15x25x100 </t>
    </r>
    <r>
      <rPr>
        <sz val="12"/>
        <rFont val="Arial"/>
        <family val="2"/>
        <charset val="238"/>
      </rPr>
      <t>cm. Reške između rubnjaka ispuniti cementnim mortom 1:2.</t>
    </r>
  </si>
  <si>
    <t xml:space="preserve">Dobava i montaža kanalica  za linijsku odvodnju oborinskih voda, svjetla širina kanala je od 50 cm. </t>
  </si>
  <si>
    <t>kanalica</t>
  </si>
  <si>
    <t>Izvođenje hidroizolacije ispod AB podne ploče ekološkom jednoslojnom membranom  na bazi bentonita. Hidroizolacijske membrane se slobodno polažu na pripremljenu tucaničku podlogu u skaldu s uputstvima proizvođača te se preklapaju preko temeljnih stopa i traka minimalno 10 cm. Hidroizolacija je debljine  6,4 mm (u suhom stanju) i sastoji se od min.4,80 kg bentonita po m2 između dva prošivena polipropilenska geotekstila (tkani i netkani). Rubovi membrana se preklapaju najmanje 10 cm, membrana treba prelaziti najmanje 30 cm ispred susjedne membrane, a rubovi trebaju biti odmaknuti najmanje 25 cm od najbližeg radnog prekida u betonu. Međusobni preklopi se osiguravaju klamanjem ili čavlićima sa rondelom. Mjesta prodora (npr. gromobranske instalacije) se brtve bentonitnom pastom, uz "zakrpu". Uglove i druga kritična mjesta dodatno ojačati granulama i "zakrpom". Izvoditelj treba imati radnike obučene za rad s materijalom. Obračun po m2 razvijene površine.</t>
  </si>
  <si>
    <t>Kod izvedbe betonskih i armirano betonskih radova treba se u svemu pridržavati postojećih propisa, standarda te statičkog proračuna. U cijenu radova Izvođač treba uključiti izradu projekta betona, sva potrebna ispitivanja betona i dokumentacija vezana na betonske i armirano-betonske radove potrebna za tehnički pregled građevine.</t>
  </si>
  <si>
    <t xml:space="preserve">Za sve radove treba primjenjivati tehničke propise i građevinske norme. Izvedba radova treba biti prema nacrtima, općim uvjetima i opisu radova, detaljima i prema pravilima struke. Moguća odstupanja treba prethodno dogovoriti s stručnim nadzorom i projektantom za svaku pojedinu situaciju. 
Svi nekvalitetni radovi imaju se otkloniti i zamijeniti ispravnim, bez bilo kakve odštete od strane investitora.
</t>
  </si>
  <si>
    <r>
      <t xml:space="preserve">Geodetski radovi </t>
    </r>
    <r>
      <rPr>
        <sz val="10"/>
        <rFont val="Calibri"/>
        <family val="2"/>
        <charset val="238"/>
        <scheme val="minor"/>
      </rPr>
      <t>– iskolčenje svih potrebnih točaka, visina i osi tijekom gradnje. Izrada iskolčenja i elaborata iskolčenja od strane ovlaštenog geodeta. Stavka obuhvaća sve potrebne geodetske radnje od strane ovlaštenog geodeta. Iskolčenje objekta obuhvaća sva geodetska mjerenja kojima se podaci s projekta prenose na teren (vertikalno i horizontalno), obnavljanje i održavanje iskolčenih oznaka na terenu za sve vrijeme građenja. Elaborat iskolčenja potrebno je izraditi u skladu s Zakonom o gradnji, predati kao digitalnu snimku u .dwg formatu na CD-u uz tri (3) primjerka uvezanog elaborata. Obračun za komplet radova.</t>
    </r>
  </si>
  <si>
    <t xml:space="preserve">Uređenje gradilišta Izvođač je dužan izvesti prema planu izvođenja radova koju je dužan dostaviti prije početka gradnje. Prilikom izrade sheme organizacije gradilišta predvidjeti: prostorije za svoje urede, osiguranje gradilišta ogradom ili drugim elementima za sigurnost ljudi te zaštitu prometa i objekata, postaviti natpisnu ploču, postaviti dovoljan broj skladišta, pomoćnih radnih prostorija, nadstrešnica, odrediti i urediti prometne i parkirališne površine za vozila, građevnu mehanizaciju i slično te opremu. Izvođač je dužan gradilište sa svim prostorijama i inventarom čistiti i održavati.
</t>
  </si>
  <si>
    <t>Pripremni radovi i radovi na organizaciji gradilišta neće biti obračunati posebno, već su obuhvaćeni u ponudbenoj cijeni. Uključivo svi troškovi prijevoza i komunalne naknade deponije. Izvodi se po nalogu i odobrenju nadzornog inženjera.</t>
  </si>
  <si>
    <r>
      <t xml:space="preserve">Široki iskopi u tlu III kategorije (80 % strojno, 20% ručno) za </t>
    </r>
    <r>
      <rPr>
        <b/>
        <sz val="10"/>
        <rFont val="Calibri"/>
        <family val="2"/>
        <charset val="238"/>
        <scheme val="minor"/>
      </rPr>
      <t>temeljne stope</t>
    </r>
    <r>
      <rPr>
        <sz val="10"/>
        <rFont val="Calibri"/>
        <family val="2"/>
        <charset val="238"/>
        <scheme val="minor"/>
      </rPr>
      <t xml:space="preserve"> sa odlaganjem iskopanog materijala na stranu radi kasnije uporabe ili odvozom na privremenu deponiju na udaljenosti do 50 m. Obračun po m3 iskopanog materijala. Pokos građevinske jame zaštiti folijom kako bi se spriječilo ispiranje tla i kontakt pokosa s vodom. </t>
    </r>
  </si>
  <si>
    <r>
      <rPr>
        <b/>
        <sz val="10"/>
        <rFont val="Calibri"/>
        <family val="2"/>
        <charset val="238"/>
        <scheme val="minor"/>
      </rPr>
      <t>Ručno planiranje dna  iskopa</t>
    </r>
    <r>
      <rPr>
        <sz val="10"/>
        <rFont val="Calibri"/>
        <family val="2"/>
        <charset val="238"/>
        <scheme val="minor"/>
      </rPr>
      <t xml:space="preserve"> točnošću  ± 2 cm  o Ms = 20 MN/m2. U cijenu uključeno svo potrebno zbijanje i planiranje sukladno projektu.</t>
    </r>
  </si>
  <si>
    <t xml:space="preserve">Za armaturni čelik Izvođač je dužan priložiti izjave o svojstvima.  Prije betoniranja nadzorni inženjer za konstrukciju treba pregledati montiranu armaturu i upisom u građevinski dnevnik odobriti betoniranje.  Ugradnja i savijanje armature u svemu prema statičkom proračunu i planovima armature. </t>
  </si>
  <si>
    <t>Dobava, doprema i ugradnja. Svi materijali za izolaciju trebaju odgovarati važećim tehničkim propisima. Materijal za izolaciju moraju odgovarati važećim standardima. U cijenu treba uračunati i sva testiranja izolacije na licu mjesta koja se rade po nalogu nadzornog inženjera. Takvo ispitivanje ne amnestira Izvođača od odgovornosti za nedostatke u garantnom roku. Ukoliko se za izolaciju upotrebljava materijal koji ne odgovara navedenim propisima Izvođač radova mora predočiti ateste i odrediti prema kojim su standardima izvršena ispitivanja.</t>
  </si>
  <si>
    <t>Svi radovi moraju biti izrađeni u skladu sa zahtjevima važećih standarda i u skladu sa uzancama zanata u građevinarstvu, te prema  Tehničkom propisu za prozore i vrata  Odluci o popisu normi bitnih za primjenu Tehničkog propisa za prozore i vrata,  Tehničkom propisu o racionalnoj upotrebi energije i toplinskoj zaštiti u zgradama i prema podacima iz projekta.
Svi bravarski radovi moraju se izvesti prema nacrtima, opisu troškovnika i uputama projektanta ili nadzornog inženjera.
Izvođač radova dužan je dobaviti i montirati te u cijenu ukalkulirati sav potreban okov za besprijekornu upotrebu pojedinog bravarskog elementa bez obzira da li je u pojedinim stavkama sve iskazano.</t>
  </si>
  <si>
    <r>
      <t xml:space="preserve">PEHD </t>
    </r>
    <r>
      <rPr>
        <sz val="12"/>
        <color indexed="8"/>
        <rFont val="Arial"/>
        <family val="2"/>
        <charset val="238"/>
      </rPr>
      <t>Ø25, sa svim potrebnim fazonskim i spojnim elementima i brtvenim materijalom, te izrada instalacije u zgradi prema  priloženoj  shemi. Cijevi zaštititi prema uputama iz tehničkog opisa</t>
    </r>
  </si>
  <si>
    <t>Ispiranje  i  dezinfekcija  vodovodne  instalacije od strane ovlaštenog poduzeća i ispitivanje  higijenske  ispravnosti  vode  od ovlaštenog  poduzeća.</t>
  </si>
  <si>
    <t>Nakon dovršene izgradnje obavezno je ispitivanje  instalacije  kanalizacije  na  nepropusnost prema  tehničkim  opisu, sa dovođenjem u ispravno stanje na mjestima propuštanja.</t>
  </si>
  <si>
    <t>Iskolčenje svih potrebnih točaka, visina i osi tijekom gradnje. Izrada iskolčenja i elaborata iskolčenja od strane ovlaštenog geodeta. Stavka obuhvaća sve potrebne geodetske radnje od strane ovlaštenog geodeta. Iskolčenje objekta obuhvaća sva geodetska mjerenja kojima se podaci s projekta prenose na teren (vertikalno i horizontalno), obnavljanje i održavanje iskolčenih oznaka na terenu za sve vrijeme građenja. Elaborat iskolčenja potrebno je izraditi u skladu s Zakonom o gradnji, predati kao digitalnu snimku u .dwg formatu na CD-u uz tri (3) primjerka uvezanog elaborata. Obračun za komplet radova.</t>
  </si>
  <si>
    <t>– automatski neprigušeni kompenzacijski uređaj za kompenzaciju jalove energije u mrežama s malim udjelom viših harmonika, snage 100 kVAR, nazivnog napona 400V 50 HZ, broj i snaga stupnjeva 4x25, sekvenca 1:1:1:1, Umax = Un +10%, Imax= In*1,3,; tolerancija kapaciteta -5%/+10%.</t>
  </si>
  <si>
    <t>Nabava, isporuka, montaža i spajanje svijetiljki:</t>
  </si>
  <si>
    <t>– Reflektor LED svjetiljka za vanjsku rasvjetu aluminijskog kućišta, asimetrična optika, temperature boje izvora svjetlosti 4000K, Ra&gt;75, snage max 38W (LED izvor + driver),  efektivni svjetlosni tok ili svjetlosni tok svjetiljke s uračunatim gubicima u optičkom sustavu minimalno 16000lm,  životni vijek Led modula L80B10 50.000 radnih sati uz 80% održavanja inicijalnog svjetlosnog toka, integrirana prenaponska zaštita od 10kV, zaštita IP65, IK08, u shemama oznaka A1</t>
  </si>
  <si>
    <t>– Svjetiljka nadgradna, LED izvor svjetlosti, kućište od polikarbonata, optički pokrov od polikarbonata, inox kopče, širokosnopna optika (VWB), efektivni svjetlosni tok ili svjetlosni tok svjetiljke s uračunatim gubicima u optičkom sustavu minimalno 8000 lm, snaga sistema max 58W (LED izvor + driver), ukupna svjetlosna iskoristivost svjetiljke min 137 lm/W, Ra≥80, životni vijek L80B50≥50.000h, temperatura boje svjetlosti 4000K, temperaturno radno područje -25 °C do +45 °C, zaštita od zaprljanja IP66, mehanička zaštita IK08, u nacrtima oznaka A2</t>
  </si>
  <si>
    <t>– Svjetiljka nadgradna, LED izvor svjetlosti, kućište od polikarbonata, optički pokrov od polikarbonata, inox kopče, širokosnopna optika (VWB), efektivni svjetlosni tok ili svjetlosni tok svjetiljke s uračunatim gubicima u optičkom sustavu minimalno 3500 lm, snaga sistema max 25W (LED izvor + driver), ukupna svjetlosna iskoristivost svjetiljke min 140 lm/W, Ra≥80, životni vijek L80B50≥50.000h, temperatura boje svjetlosti 4000K, temperaturno radno područje -25 °C do +45 °C, zaštita od zaprljanja IP66, mehanička zaštita IK08, u shemama oznaka A3</t>
  </si>
  <si>
    <t>– Svjetiljka nadgradna, LED izvor svjetlosti, plastično kućište, difuzor od polikarbonata, efektivni svjetosni tok ili svjetlosni tok svjetiljke s uračunatim gubicima u optičkom sustavu minimalno 2930lm, snaga sistema max 27W (LED izvor+driver), ukupna svjetlosna iskoristivost svjetiljke min 108 lm/W, uzvrata boje Ra≥80, temperatura boje svjetlosti 4000K, zaštita od zaprljanja IP54, mehanička zaštita IK10, životni vijek L80B20≥50000h, rad na temperaturi okoline +35 °C, u shemama oznaka A4</t>
  </si>
  <si>
    <t>– Reflektor LED svjetiljka za vanjsku rasvjetu aluminijskog kućišta, asimetrična optika, temperature boje izvora svjetlosti 4000K, Ra&gt;75, snaga sistema max 27W (LED izvor+driver) 38W, efektivni svjetosni tok ili svjetlosni tok svjetiljke s uračunatim gubicima u optičkom sustavu minimalno 4200lm,  životni vijek Led modula L80B10 50.000 radnih sati uz 80% održavanja inicijalnog svjetlosnog toka, integrirana prenaponska zaštita od 10kV, zaštita IP65, IK08, u shemama oznaka A5</t>
  </si>
  <si>
    <t>– Nadgradna svjetiljka sigurnosne rasvjete, izvor LED min 360lm, 240V, 50Hz, 3W, simetrična optika, autonomija 3h, pripravni spoj, s polikarbonatnim kućištem, LED indikacija rada na mreži i na ugrađenoj bateriji, ugrađen elektronički sklop koji štiti od potpunog pražnjenja baterije, zaštita od zaprljanja IP65,u shemama oznaka P1</t>
  </si>
  <si>
    <t>– Nadgradna svjetiljka sigurnosne rasvjete za osvjetljavanje piktograma, izvor LED, 240V, 50Hz, 1W, autonomija 3h, stalni spoj, s polikarbonatnim kućištem, LED indikacija rada na mreži i na ugrađenoj bateriji, ugrađen elektronički sklop koji štiti od potpunog pražnjenja baterije, zaštita od zaprljanja IP65,u shemama oznaka P2</t>
  </si>
  <si>
    <t>-  polikristalni fotonaponski modul minimalne nominalne snage 280W (+5W/-0W), 6x10 monokristalnih ćelija, s bypass diodama, IP67, težina do 18,8 kg, efikasnost ≥ 16,8</t>
  </si>
  <si>
    <t>-  MPP naponsko područje: 320..800V</t>
  </si>
  <si>
    <t>-  nazivna snaga:  min 15.000 W (15.000 VA)</t>
  </si>
  <si>
    <t>-  Euro efikasnost: min 97,90%</t>
  </si>
  <si>
    <t>-  stupanj zaštite: min IP66</t>
  </si>
  <si>
    <t>-  elektronička kartica za komunikaciju sa uređajem za dvosmjernu kontrolu toka energije, komunikacijski protokol Modbus RTU (RS485)</t>
  </si>
  <si>
    <t>Nabava, isporuka i ugradnja  u razdjelnicu GR uređaja za dvosmjernu kontrolu toka energije:</t>
  </si>
  <si>
    <t>Za potrebe proizvodnje proizvoda betonske galanterije u pogon će se instalirati automat za okrugla okna.</t>
  </si>
  <si>
    <t>(2 silosa, svaki kapaciteta min 60 t; visina ispusta iz silosa 1200 mm; pužni transporter cca 10 m duljine, 2kom)</t>
  </si>
  <si>
    <t>Uz uređaj a serijsko doziranje instalirati će se  planetarna prostustrujna mješalica za beton. Kruta konstrukcija iz profiliranog čelika s platformom za miješalicu, osloncima za podupiranje i podnožjem. Podest sa obje strane mješalice sa limenim omotačem i rukohvatom. Stepenice za penjanje do miješalice širine 800 mm sa rukohvatom,</t>
  </si>
  <si>
    <t>(suho punjenje  min L=1500; ispust/punjenje čvrstog betona    min L=1000; pogon  miksera   max 45kW, pogon hidraulike min 2,2kW; zvijezde u mikseru 2 kom; lopatice u mikseru 2kom; pomoć pri pražnjenju 1 kom; otirač 1 kom)</t>
  </si>
  <si>
    <t xml:space="preserve">       * max 20 t</t>
  </si>
  <si>
    <t xml:space="preserve">       * max 500 V</t>
  </si>
  <si>
    <t xml:space="preserve">       * osnovni stroj: max 80kw</t>
  </si>
  <si>
    <t xml:space="preserve">       * spremnik ulja min 400 l</t>
  </si>
  <si>
    <t xml:space="preserve">       * srednji tlak sustava min 110 bar</t>
  </si>
  <si>
    <t>Proizvodni kapacitet:</t>
  </si>
  <si>
    <t xml:space="preserve">       *proizvodnja betonskih dijelova okna (konusnih dijelova, ravnih dijelova, ravnih dijelova sa stupaljkama i donjih dijelova okna sa ili bez plastične podnice)</t>
  </si>
  <si>
    <t xml:space="preserve">       * max 2600x9000x10000 mm (osnova stroja)</t>
  </si>
  <si>
    <t xml:space="preserve">       * pumpa min 1200 l/min</t>
  </si>
  <si>
    <t xml:space="preserve">       *  40 kn</t>
  </si>
  <si>
    <t xml:space="preserve">       * Konusi:                                                                           1000/625/600 - 140kom/8sati                                                                 1200/625/600 - 120kom/8sati </t>
  </si>
  <si>
    <t xml:space="preserve">       * Cijevi:                                                                            800/1500 - 200kom/8sati                                                                                             1000/1000 - 130kom/8sati                                                                                    1200/1000 -120kom/8sati </t>
  </si>
  <si>
    <t xml:space="preserve">       * Baza:                                                                                                                            600/1500 - 200kom/8sati                                                                                                                   1000/1000 -140kom/8sati                                                                               1200/1000 - 120kom/8sati</t>
  </si>
  <si>
    <r>
      <t xml:space="preserve">Stroj će se sastojati od: uređaja za čišćenje i podmazivanje čeličnih prstenova, transportne trake, spremnika betona, distributera, prese, glave prese, unutarnjog  kalupa dimenzija </t>
    </r>
    <r>
      <rPr>
        <sz val="12"/>
        <rFont val="Arial"/>
        <family val="2"/>
        <charset val="238"/>
      </rPr>
      <t>600/1500, 800/1500, 1000/1500 i 1200/1500, pripadajućih vanjskih kalupa za definirani proizvodni asortiman,</t>
    </r>
    <r>
      <rPr>
        <sz val="12"/>
        <rFont val="Arial"/>
        <family val="2"/>
      </rPr>
      <t xml:space="preserve"> žiga, središnjeg vibratora i čelične palete.</t>
    </r>
  </si>
  <si>
    <t xml:space="preserve">       *  Čelični prstenovi dimenzija:</t>
  </si>
  <si>
    <t>600 - 50kom</t>
  </si>
  <si>
    <t>800 - 50kom</t>
  </si>
  <si>
    <t>1000 - 150kom</t>
  </si>
  <si>
    <t>(kapacitet punjenja min 4 x 25m3/box; silosni donji dio s po 2 pneumatski upravljanog poklopca za doziranje za svaku frakciju; senzor za silosne poklopce otvori-zatvori; vibrator; traka za mjerenje 800 mm širine, HBM analogni dijelovi za vaganje; stabilna čelična konstrukcija; gumirani pogonski bubanj; pogon s min 2x7,5 kW motorom; stražnji zatezni bubanj s osovinom; gumirane donje role za vođenje, postranično upravljanje; gumirano skidanje trake; kosi postranični čelični lim; isključivanje za nuždu sa konopom)</t>
  </si>
  <si>
    <t>BETONARA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</si>
</sst>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kn&quot;"/>
    <numFmt numFmtId="165" formatCode="#,##0.00&quot; kn&quot;"/>
    <numFmt numFmtId="166" formatCode="#,##0.00\ [$kn-41A];[Red]\-#,##0.00\ [$kn-41A]"/>
    <numFmt numFmtId="167" formatCode="#,##0.00&quot; kn&quot;;[Red]\-#,##0.00&quot; kn&quot;"/>
    <numFmt numFmtId="168" formatCode=";;;"/>
  </numFmts>
  <fonts count="65" x14ac:knownFonts="1">
    <font>
      <sz val="10"/>
      <name val="Arial"/>
      <charset val="238"/>
    </font>
    <font>
      <sz val="11"/>
      <color theme="1"/>
      <name val="Calibri"/>
      <family val="2"/>
      <charset val="238"/>
      <scheme val="minor"/>
    </font>
    <font>
      <sz val="10"/>
      <name val="Arial"/>
      <family val="2"/>
      <charset val="238"/>
    </font>
    <font>
      <b/>
      <sz val="18"/>
      <name val="Arial"/>
      <family val="2"/>
      <charset val="238"/>
    </font>
    <font>
      <b/>
      <sz val="10"/>
      <name val="Arial"/>
      <family val="2"/>
      <charset val="238"/>
    </font>
    <font>
      <b/>
      <sz val="12"/>
      <name val="Arial"/>
      <family val="2"/>
      <charset val="238"/>
    </font>
    <font>
      <sz val="12"/>
      <name val="Arial"/>
      <family val="2"/>
      <charset val="238"/>
    </font>
    <font>
      <sz val="12"/>
      <color rgb="FFFF0000"/>
      <name val="Arial"/>
      <family val="2"/>
      <charset val="238"/>
    </font>
    <font>
      <b/>
      <sz val="10"/>
      <color indexed="8"/>
      <name val="Calibri"/>
      <family val="2"/>
      <charset val="238"/>
      <scheme val="minor"/>
    </font>
    <font>
      <sz val="10"/>
      <color indexed="8"/>
      <name val="Calibri"/>
      <family val="2"/>
      <charset val="238"/>
      <scheme val="minor"/>
    </font>
    <font>
      <sz val="10"/>
      <color rgb="FFFF0000"/>
      <name val="Calibri"/>
      <family val="2"/>
      <charset val="238"/>
      <scheme val="minor"/>
    </font>
    <font>
      <b/>
      <sz val="10"/>
      <color rgb="FFFF0000"/>
      <name val="Calibri"/>
      <family val="2"/>
      <charset val="238"/>
      <scheme val="minor"/>
    </font>
    <font>
      <sz val="10"/>
      <name val="Calibri"/>
      <family val="2"/>
      <charset val="238"/>
      <scheme val="minor"/>
    </font>
    <font>
      <b/>
      <sz val="10"/>
      <name val="Calibri"/>
      <family val="2"/>
      <charset val="238"/>
      <scheme val="minor"/>
    </font>
    <font>
      <vertAlign val="superscript"/>
      <sz val="10"/>
      <name val="Calibri"/>
      <family val="2"/>
      <charset val="238"/>
      <scheme val="minor"/>
    </font>
    <font>
      <sz val="10"/>
      <color rgb="FFFF0000"/>
      <name val="Arial"/>
      <family val="2"/>
      <charset val="238"/>
    </font>
    <font>
      <sz val="10"/>
      <color rgb="FFFF0000"/>
      <name val="Arial"/>
      <family val="2"/>
      <charset val="238"/>
    </font>
    <font>
      <b/>
      <sz val="12"/>
      <color indexed="8"/>
      <name val="Calibri"/>
      <family val="2"/>
      <charset val="238"/>
      <scheme val="minor"/>
    </font>
    <font>
      <sz val="12"/>
      <color indexed="8"/>
      <name val="Calibri"/>
      <family val="2"/>
      <charset val="238"/>
      <scheme val="minor"/>
    </font>
    <font>
      <sz val="8"/>
      <name val="Calibri"/>
      <family val="2"/>
      <charset val="238"/>
      <scheme val="minor"/>
    </font>
    <font>
      <sz val="10"/>
      <name val="Helv"/>
    </font>
    <font>
      <sz val="11"/>
      <color indexed="8"/>
      <name val="Calibri"/>
      <family val="2"/>
      <charset val="238"/>
    </font>
    <font>
      <b/>
      <sz val="10"/>
      <color rgb="FFFF0000"/>
      <name val="Arial"/>
      <family val="2"/>
      <charset val="238"/>
    </font>
    <font>
      <sz val="8"/>
      <color rgb="FFFF0000"/>
      <name val="Calibri"/>
      <family val="2"/>
      <charset val="238"/>
      <scheme val="minor"/>
    </font>
    <font>
      <b/>
      <sz val="12"/>
      <color rgb="FFFF0000"/>
      <name val="Arial"/>
      <family val="2"/>
      <charset val="238"/>
    </font>
    <font>
      <sz val="12"/>
      <color indexed="8"/>
      <name val="Arial"/>
      <family val="2"/>
      <charset val="1"/>
    </font>
    <font>
      <b/>
      <sz val="12"/>
      <color indexed="8"/>
      <name val="Arial"/>
      <family val="2"/>
      <charset val="1"/>
    </font>
    <font>
      <b/>
      <sz val="12"/>
      <color indexed="8"/>
      <name val="Arial"/>
      <family val="2"/>
      <charset val="238"/>
    </font>
    <font>
      <sz val="12"/>
      <color indexed="8"/>
      <name val="Arial"/>
      <family val="2"/>
      <charset val="238"/>
    </font>
    <font>
      <sz val="11"/>
      <color indexed="8"/>
      <name val="Symbol"/>
      <family val="1"/>
      <charset val="2"/>
    </font>
    <font>
      <sz val="11"/>
      <color indexed="8"/>
      <name val="Times New Roman"/>
      <family val="1"/>
      <charset val="238"/>
    </font>
    <font>
      <sz val="12"/>
      <color theme="1"/>
      <name val="Arial"/>
      <family val="2"/>
      <charset val="238"/>
    </font>
    <font>
      <sz val="11"/>
      <color indexed="8"/>
      <name val="Arial"/>
      <family val="2"/>
      <charset val="238"/>
    </font>
    <font>
      <sz val="12"/>
      <color rgb="FFFF0000"/>
      <name val="Arial Narrow"/>
      <family val="2"/>
      <charset val="238"/>
    </font>
    <font>
      <b/>
      <sz val="16"/>
      <name val="Calibri"/>
      <family val="2"/>
      <charset val="238"/>
    </font>
    <font>
      <i/>
      <sz val="12"/>
      <color rgb="FFFF0000"/>
      <name val="Arial Narrow"/>
      <family val="2"/>
      <charset val="238"/>
    </font>
    <font>
      <sz val="14"/>
      <name val="Calibri"/>
      <family val="2"/>
      <charset val="238"/>
    </font>
    <font>
      <b/>
      <sz val="14"/>
      <name val="Calibri"/>
      <family val="2"/>
      <charset val="238"/>
    </font>
    <font>
      <sz val="16"/>
      <name val="Calibri"/>
      <family val="2"/>
      <charset val="238"/>
    </font>
    <font>
      <vertAlign val="superscript"/>
      <sz val="12"/>
      <name val="Arial"/>
      <family val="2"/>
      <charset val="238"/>
    </font>
    <font>
      <sz val="12"/>
      <name val="Symbol"/>
      <family val="1"/>
      <charset val="2"/>
    </font>
    <font>
      <b/>
      <i/>
      <sz val="12"/>
      <color rgb="FFFF0000"/>
      <name val="Arial"/>
      <family val="2"/>
      <charset val="238"/>
    </font>
    <font>
      <i/>
      <sz val="12"/>
      <color rgb="FFFF0000"/>
      <name val="Arial"/>
      <family val="2"/>
      <charset val="238"/>
    </font>
    <font>
      <i/>
      <sz val="12"/>
      <name val="Arial Narrow"/>
      <family val="2"/>
      <charset val="238"/>
    </font>
    <font>
      <i/>
      <sz val="12"/>
      <name val="Arial"/>
      <family val="2"/>
      <charset val="238"/>
    </font>
    <font>
      <b/>
      <sz val="12"/>
      <color rgb="FFFF0000"/>
      <name val="Arial Narrow"/>
      <family val="2"/>
    </font>
    <font>
      <b/>
      <i/>
      <sz val="12"/>
      <color rgb="FFFF0000"/>
      <name val="Arial Narrow"/>
      <family val="2"/>
    </font>
    <font>
      <b/>
      <sz val="12"/>
      <color rgb="FFFF0000"/>
      <name val="Arial Narrow"/>
      <family val="2"/>
      <charset val="238"/>
    </font>
    <font>
      <b/>
      <i/>
      <sz val="12"/>
      <color rgb="FFFF0000"/>
      <name val="Arial Narrow"/>
      <family val="2"/>
      <charset val="238"/>
    </font>
    <font>
      <sz val="12"/>
      <name val="Arial Narrow"/>
      <family val="2"/>
      <charset val="238"/>
    </font>
    <font>
      <b/>
      <i/>
      <sz val="12"/>
      <name val="Arial"/>
      <family val="2"/>
      <charset val="238"/>
    </font>
    <font>
      <sz val="10"/>
      <name val="Arial"/>
      <family val="2"/>
    </font>
    <font>
      <b/>
      <sz val="10"/>
      <name val="Arial"/>
      <family val="2"/>
    </font>
    <font>
      <sz val="10"/>
      <name val="Calibri"/>
      <family val="2"/>
      <charset val="238"/>
    </font>
    <font>
      <vertAlign val="superscript"/>
      <sz val="10"/>
      <name val="Arial"/>
      <family val="2"/>
      <charset val="238"/>
    </font>
    <font>
      <vertAlign val="superscript"/>
      <sz val="10"/>
      <name val="Arial"/>
      <family val="2"/>
    </font>
    <font>
      <sz val="11"/>
      <name val="Arial"/>
      <family val="2"/>
      <charset val="238"/>
    </font>
    <font>
      <b/>
      <sz val="11"/>
      <name val="Arial"/>
      <family val="2"/>
      <charset val="238"/>
    </font>
    <font>
      <sz val="12"/>
      <name val="Arial"/>
      <family val="2"/>
    </font>
    <font>
      <b/>
      <sz val="12"/>
      <name val="Arial"/>
      <family val="2"/>
    </font>
    <font>
      <b/>
      <sz val="12"/>
      <name val="Calibri"/>
      <family val="2"/>
      <charset val="238"/>
      <scheme val="minor"/>
    </font>
    <font>
      <sz val="12"/>
      <name val="Calibri"/>
      <family val="2"/>
      <charset val="238"/>
      <scheme val="minor"/>
    </font>
    <font>
      <b/>
      <sz val="11"/>
      <name val="Calibri"/>
      <family val="2"/>
      <charset val="238"/>
      <scheme val="minor"/>
    </font>
    <font>
      <sz val="12"/>
      <color rgb="FFFF0000"/>
      <name val="Arial"/>
      <family val="2"/>
      <charset val="1"/>
    </font>
    <font>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gray125">
        <bgColor indexed="51"/>
      </patternFill>
    </fill>
    <fill>
      <patternFill patternType="solid">
        <fgColor rgb="FFFFFFCC"/>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499984740745262"/>
      </left>
      <right style="thin">
        <color theme="0" tint="-0.249977111117893"/>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499984740745262"/>
      </left>
      <right style="thin">
        <color theme="0" tint="-0.34998626667073579"/>
      </right>
      <top style="thin">
        <color theme="0" tint="-0.499984740745262"/>
      </top>
      <bottom style="thin">
        <color theme="0" tint="-0.499984740745262"/>
      </bottom>
      <diagonal/>
    </border>
    <border>
      <left/>
      <right style="thin">
        <color theme="0" tint="-0.249977111117893"/>
      </right>
      <top style="thin">
        <color theme="0" tint="-0.499984740745262"/>
      </top>
      <bottom/>
      <diagonal/>
    </border>
    <border>
      <left style="thin">
        <color theme="0" tint="-0.34998626667073579"/>
      </left>
      <right style="thin">
        <color theme="0" tint="-0.34998626667073579"/>
      </right>
      <top style="thin">
        <color theme="0" tint="-0.499984740745262"/>
      </top>
      <bottom style="thin">
        <color theme="0" tint="-0.499984740745262"/>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249977111117893"/>
      </bottom>
      <diagonal/>
    </border>
    <border>
      <left style="thin">
        <color theme="0" tint="-0.499984740745262"/>
      </left>
      <right/>
      <top style="thin">
        <color theme="0" tint="-0.499984740745262"/>
      </top>
      <bottom/>
      <diagonal/>
    </border>
    <border>
      <left style="thin">
        <color theme="0" tint="-0.499984740745262"/>
      </left>
      <right style="thin">
        <color theme="0" tint="-0.249977111117893"/>
      </right>
      <top style="thin">
        <color theme="0" tint="-0.249977111117893"/>
      </top>
      <bottom style="thin">
        <color theme="0" tint="-0.499984740745262"/>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499984740745262"/>
      </bottom>
      <diagonal/>
    </border>
    <border>
      <left/>
      <right/>
      <top style="medium">
        <color auto="1"/>
      </top>
      <bottom/>
      <diagonal/>
    </border>
    <border>
      <left style="hair">
        <color indexed="8"/>
      </left>
      <right style="hair">
        <color indexed="8"/>
      </right>
      <top style="hair">
        <color indexed="8"/>
      </top>
      <bottom style="hair">
        <color indexed="8"/>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top style="medium">
        <color indexed="8"/>
      </top>
      <bottom style="medium">
        <color indexed="64"/>
      </bottom>
      <diagonal/>
    </border>
    <border>
      <left style="hair">
        <color indexed="8"/>
      </left>
      <right style="hair">
        <color indexed="8"/>
      </right>
      <top style="hair">
        <color indexed="8"/>
      </top>
      <bottom/>
      <diagonal/>
    </border>
    <border>
      <left style="medium">
        <color indexed="64"/>
      </left>
      <right/>
      <top/>
      <bottom style="medium">
        <color indexed="64"/>
      </bottom>
      <diagonal/>
    </border>
  </borders>
  <cellStyleXfs count="10">
    <xf numFmtId="0" fontId="0" fillId="0" borderId="0"/>
    <xf numFmtId="0" fontId="2" fillId="0" borderId="0"/>
    <xf numFmtId="0" fontId="2" fillId="0" borderId="0"/>
    <xf numFmtId="0" fontId="2" fillId="0" borderId="0"/>
    <xf numFmtId="0" fontId="2" fillId="0" borderId="0"/>
    <xf numFmtId="0" fontId="20" fillId="0" borderId="0"/>
    <xf numFmtId="0" fontId="1" fillId="0" borderId="0"/>
    <xf numFmtId="0" fontId="21" fillId="0" borderId="0"/>
    <xf numFmtId="0" fontId="2" fillId="0" borderId="0"/>
    <xf numFmtId="49" fontId="2" fillId="0" borderId="0">
      <alignment vertical="justify" wrapText="1"/>
    </xf>
  </cellStyleXfs>
  <cellXfs count="610">
    <xf numFmtId="0" fontId="0" fillId="0" borderId="0" xfId="0"/>
    <xf numFmtId="0" fontId="2" fillId="0" borderId="0" xfId="0" applyNumberFormat="1" applyFont="1" applyBorder="1" applyAlignment="1">
      <alignment horizontal="justify" vertical="top"/>
    </xf>
    <xf numFmtId="49" fontId="2" fillId="0" borderId="0" xfId="0" applyNumberFormat="1" applyFont="1" applyBorder="1" applyAlignment="1">
      <alignment vertical="top"/>
    </xf>
    <xf numFmtId="2" fontId="2" fillId="0" borderId="0" xfId="0" applyNumberFormat="1" applyFont="1" applyBorder="1" applyAlignment="1">
      <alignment horizontal="center" vertical="top"/>
    </xf>
    <xf numFmtId="49" fontId="2" fillId="0" borderId="0" xfId="0" applyNumberFormat="1" applyFont="1" applyFill="1" applyBorder="1" applyAlignment="1">
      <alignment horizontal="center" vertical="top"/>
    </xf>
    <xf numFmtId="0" fontId="4" fillId="0" borderId="0" xfId="0" applyNumberFormat="1" applyFont="1" applyBorder="1" applyAlignment="1">
      <alignment horizontal="center" vertical="top"/>
    </xf>
    <xf numFmtId="0" fontId="5" fillId="0" borderId="0" xfId="0" applyNumberFormat="1" applyFont="1" applyBorder="1" applyAlignment="1">
      <alignment horizontal="justify" vertical="top"/>
    </xf>
    <xf numFmtId="49" fontId="6" fillId="0" borderId="0" xfId="0" applyNumberFormat="1" applyFont="1" applyBorder="1" applyAlignment="1">
      <alignment vertical="top"/>
    </xf>
    <xf numFmtId="2" fontId="6" fillId="0" borderId="0" xfId="0" applyNumberFormat="1" applyFont="1" applyBorder="1" applyAlignment="1">
      <alignment horizontal="center" vertical="top"/>
    </xf>
    <xf numFmtId="49" fontId="6" fillId="0" borderId="0" xfId="0" applyNumberFormat="1" applyFont="1" applyFill="1" applyBorder="1" applyAlignment="1">
      <alignment horizontal="center" vertical="top"/>
    </xf>
    <xf numFmtId="0" fontId="5" fillId="0" borderId="0" xfId="0" applyNumberFormat="1" applyFont="1" applyFill="1" applyBorder="1" applyAlignment="1">
      <alignment vertical="top"/>
    </xf>
    <xf numFmtId="0" fontId="0" fillId="0" borderId="0" xfId="0" applyBorder="1"/>
    <xf numFmtId="0" fontId="2" fillId="0" borderId="0" xfId="0" applyFont="1" applyBorder="1"/>
    <xf numFmtId="0" fontId="16" fillId="0" borderId="0" xfId="0" applyFont="1" applyBorder="1"/>
    <xf numFmtId="0" fontId="0" fillId="0" borderId="0" xfId="0" applyFill="1" applyBorder="1"/>
    <xf numFmtId="0" fontId="16" fillId="0" borderId="0" xfId="0" applyFont="1" applyFill="1" applyBorder="1"/>
    <xf numFmtId="0" fontId="0" fillId="0" borderId="0" xfId="0" applyBorder="1" applyAlignment="1"/>
    <xf numFmtId="0" fontId="9" fillId="4" borderId="5" xfId="0" applyNumberFormat="1" applyFont="1" applyFill="1" applyBorder="1" applyAlignment="1">
      <alignment horizontal="center" vertical="top" wrapText="1"/>
    </xf>
    <xf numFmtId="0" fontId="8" fillId="4" borderId="5" xfId="0" applyNumberFormat="1" applyFont="1" applyFill="1" applyBorder="1" applyAlignment="1">
      <alignment horizontal="center" vertical="center" wrapText="1"/>
    </xf>
    <xf numFmtId="0" fontId="8" fillId="4" borderId="5" xfId="0" applyNumberFormat="1" applyFont="1" applyFill="1" applyBorder="1" applyAlignment="1">
      <alignment horizontal="center" wrapText="1"/>
    </xf>
    <xf numFmtId="0" fontId="8" fillId="2" borderId="5" xfId="0" applyNumberFormat="1" applyFont="1" applyFill="1" applyBorder="1" applyAlignment="1">
      <alignment horizontal="center" wrapText="1"/>
    </xf>
    <xf numFmtId="0" fontId="8" fillId="2" borderId="5" xfId="0" applyNumberFormat="1" applyFont="1" applyFill="1" applyBorder="1" applyAlignment="1">
      <alignment wrapText="1"/>
    </xf>
    <xf numFmtId="0" fontId="9" fillId="0" borderId="5" xfId="0" applyNumberFormat="1" applyFont="1" applyFill="1" applyBorder="1" applyAlignment="1">
      <alignment vertical="top" wrapText="1"/>
    </xf>
    <xf numFmtId="0" fontId="8" fillId="0" borderId="5" xfId="0" applyNumberFormat="1" applyFont="1" applyFill="1" applyBorder="1" applyAlignment="1">
      <alignment vertical="center" wrapText="1"/>
    </xf>
    <xf numFmtId="0" fontId="8" fillId="0" borderId="5" xfId="0" applyNumberFormat="1" applyFont="1" applyFill="1" applyBorder="1" applyAlignment="1">
      <alignment horizontal="center" wrapText="1"/>
    </xf>
    <xf numFmtId="0" fontId="8" fillId="0" borderId="5" xfId="0" applyNumberFormat="1" applyFont="1" applyFill="1" applyBorder="1" applyAlignment="1">
      <alignment wrapText="1"/>
    </xf>
    <xf numFmtId="16" fontId="9" fillId="0" borderId="5" xfId="0" applyNumberFormat="1" applyFont="1" applyFill="1" applyBorder="1" applyAlignment="1">
      <alignment vertical="top" wrapText="1"/>
    </xf>
    <xf numFmtId="0" fontId="9" fillId="0" borderId="5" xfId="0" applyNumberFormat="1" applyFont="1" applyFill="1" applyBorder="1" applyAlignment="1">
      <alignment vertical="center" wrapText="1"/>
    </xf>
    <xf numFmtId="0" fontId="9" fillId="0" borderId="5" xfId="0" applyNumberFormat="1" applyFont="1" applyFill="1" applyBorder="1" applyAlignment="1">
      <alignment horizontal="center" wrapText="1"/>
    </xf>
    <xf numFmtId="2" fontId="9" fillId="0" borderId="5" xfId="0" applyNumberFormat="1" applyFont="1" applyFill="1" applyBorder="1" applyAlignment="1">
      <alignment wrapText="1"/>
    </xf>
    <xf numFmtId="4" fontId="9" fillId="0" borderId="5" xfId="0" applyNumberFormat="1" applyFont="1" applyFill="1" applyBorder="1" applyAlignment="1">
      <alignment wrapText="1"/>
    </xf>
    <xf numFmtId="0" fontId="10" fillId="0" borderId="5" xfId="0" applyNumberFormat="1" applyFont="1" applyFill="1" applyBorder="1" applyAlignment="1">
      <alignment horizontal="center" wrapText="1"/>
    </xf>
    <xf numFmtId="2" fontId="10" fillId="0" borderId="5" xfId="0" applyNumberFormat="1" applyFont="1" applyFill="1" applyBorder="1" applyAlignment="1">
      <alignment wrapText="1"/>
    </xf>
    <xf numFmtId="4" fontId="10" fillId="0" borderId="5" xfId="0" applyNumberFormat="1" applyFont="1" applyFill="1" applyBorder="1" applyAlignment="1">
      <alignment wrapText="1"/>
    </xf>
    <xf numFmtId="4" fontId="8" fillId="2" borderId="5" xfId="0" applyNumberFormat="1" applyFont="1" applyFill="1" applyBorder="1" applyAlignment="1">
      <alignment wrapText="1"/>
    </xf>
    <xf numFmtId="0" fontId="10" fillId="0" borderId="5" xfId="0" applyNumberFormat="1" applyFont="1" applyFill="1" applyBorder="1" applyAlignment="1">
      <alignment vertical="top" wrapText="1"/>
    </xf>
    <xf numFmtId="0" fontId="12" fillId="0" borderId="5" xfId="0" applyNumberFormat="1" applyFont="1" applyFill="1" applyBorder="1" applyAlignment="1">
      <alignment horizontal="center" wrapText="1"/>
    </xf>
    <xf numFmtId="0" fontId="12" fillId="0" borderId="5" xfId="0" applyNumberFormat="1" applyFont="1" applyFill="1" applyBorder="1" applyAlignment="1">
      <alignment vertical="top" wrapText="1"/>
    </xf>
    <xf numFmtId="0" fontId="12" fillId="0" borderId="5" xfId="0" applyNumberFormat="1" applyFont="1" applyFill="1" applyBorder="1" applyAlignment="1">
      <alignment horizontal="right" vertical="center" wrapText="1"/>
    </xf>
    <xf numFmtId="2" fontId="12" fillId="0" borderId="5" xfId="0" applyNumberFormat="1" applyFont="1" applyFill="1" applyBorder="1" applyAlignment="1">
      <alignment wrapText="1"/>
    </xf>
    <xf numFmtId="4" fontId="12" fillId="0" borderId="5" xfId="0" applyNumberFormat="1" applyFont="1" applyFill="1" applyBorder="1" applyAlignment="1">
      <alignment wrapText="1"/>
    </xf>
    <xf numFmtId="0" fontId="12" fillId="0" borderId="5" xfId="0" applyNumberFormat="1" applyFont="1" applyFill="1" applyBorder="1" applyAlignment="1">
      <alignment vertical="center" wrapText="1"/>
    </xf>
    <xf numFmtId="4" fontId="8" fillId="0" borderId="5" xfId="0" applyNumberFormat="1" applyFont="1" applyFill="1" applyBorder="1" applyAlignment="1">
      <alignment wrapText="1"/>
    </xf>
    <xf numFmtId="4" fontId="13" fillId="2" borderId="5" xfId="0" applyNumberFormat="1" applyFont="1" applyFill="1" applyBorder="1" applyAlignment="1">
      <alignment wrapText="1"/>
    </xf>
    <xf numFmtId="0" fontId="13" fillId="0" borderId="5" xfId="0" applyNumberFormat="1" applyFont="1" applyFill="1" applyBorder="1" applyAlignment="1">
      <alignment vertical="top" wrapText="1"/>
    </xf>
    <xf numFmtId="4" fontId="13" fillId="0" borderId="5" xfId="0" applyNumberFormat="1" applyFont="1" applyFill="1" applyBorder="1" applyAlignment="1">
      <alignment wrapText="1"/>
    </xf>
    <xf numFmtId="0" fontId="12" fillId="0" borderId="5" xfId="0" applyNumberFormat="1" applyFont="1" applyFill="1" applyBorder="1" applyAlignment="1">
      <alignment horizontal="left" vertical="center" wrapText="1"/>
    </xf>
    <xf numFmtId="0" fontId="0" fillId="0" borderId="5" xfId="0" applyBorder="1" applyAlignment="1"/>
    <xf numFmtId="16" fontId="12" fillId="0" borderId="5" xfId="0" applyNumberFormat="1" applyFont="1" applyFill="1" applyBorder="1" applyAlignment="1">
      <alignment vertical="top" wrapText="1"/>
    </xf>
    <xf numFmtId="4" fontId="11" fillId="0" borderId="5" xfId="0" applyNumberFormat="1" applyFont="1" applyFill="1" applyBorder="1" applyAlignment="1">
      <alignment wrapText="1"/>
    </xf>
    <xf numFmtId="0" fontId="11" fillId="0" borderId="5" xfId="0" applyNumberFormat="1" applyFont="1" applyFill="1" applyBorder="1" applyAlignment="1">
      <alignment vertical="center" wrapText="1"/>
    </xf>
    <xf numFmtId="0" fontId="13" fillId="0" borderId="5" xfId="0" applyNumberFormat="1" applyFont="1" applyFill="1" applyBorder="1" applyAlignment="1">
      <alignment vertical="center" wrapText="1"/>
    </xf>
    <xf numFmtId="0" fontId="0" fillId="0" borderId="5" xfId="0" applyBorder="1" applyAlignment="1">
      <alignment vertical="top"/>
    </xf>
    <xf numFmtId="0" fontId="0" fillId="0" borderId="5" xfId="0" applyBorder="1"/>
    <xf numFmtId="0" fontId="6" fillId="0" borderId="0" xfId="0" applyFont="1" applyBorder="1"/>
    <xf numFmtId="0" fontId="0" fillId="0" borderId="0" xfId="0" applyBorder="1" applyAlignment="1">
      <alignment vertical="top"/>
    </xf>
    <xf numFmtId="0" fontId="4" fillId="0" borderId="0" xfId="0" applyFont="1" applyBorder="1" applyAlignment="1"/>
    <xf numFmtId="0" fontId="9" fillId="2" borderId="5" xfId="0" applyNumberFormat="1" applyFont="1" applyFill="1" applyBorder="1" applyAlignment="1">
      <alignment wrapText="1"/>
    </xf>
    <xf numFmtId="0" fontId="16" fillId="0" borderId="0" xfId="0" applyFont="1" applyBorder="1" applyAlignment="1"/>
    <xf numFmtId="0" fontId="0" fillId="0" borderId="0" xfId="0" applyFill="1" applyBorder="1" applyAlignment="1"/>
    <xf numFmtId="0" fontId="13" fillId="2" borderId="5" xfId="0" applyNumberFormat="1" applyFont="1" applyFill="1" applyBorder="1" applyAlignment="1">
      <alignment wrapText="1"/>
    </xf>
    <xf numFmtId="0" fontId="4" fillId="0" borderId="0" xfId="0" applyFont="1"/>
    <xf numFmtId="0" fontId="15" fillId="0" borderId="0" xfId="0" applyFont="1"/>
    <xf numFmtId="4" fontId="2" fillId="0" borderId="0" xfId="0" applyNumberFormat="1" applyFont="1" applyBorder="1" applyAlignment="1">
      <alignment horizontal="right" vertical="top"/>
    </xf>
    <xf numFmtId="2" fontId="6" fillId="0" borderId="0" xfId="0" applyNumberFormat="1" applyFont="1" applyBorder="1" applyAlignment="1">
      <alignment horizontal="right" vertical="top"/>
    </xf>
    <xf numFmtId="164" fontId="5" fillId="0" borderId="0" xfId="0" applyNumberFormat="1" applyFont="1" applyBorder="1" applyAlignment="1">
      <alignment horizontal="right" vertical="top"/>
    </xf>
    <xf numFmtId="49" fontId="7" fillId="3" borderId="0" xfId="0" applyNumberFormat="1" applyFont="1" applyFill="1" applyBorder="1" applyAlignment="1">
      <alignment horizontal="right" vertical="top"/>
    </xf>
    <xf numFmtId="0" fontId="0" fillId="0" borderId="0" xfId="0" applyAlignment="1">
      <alignment horizontal="right"/>
    </xf>
    <xf numFmtId="4" fontId="8" fillId="4" borderId="5" xfId="0" applyNumberFormat="1" applyFont="1" applyFill="1" applyBorder="1" applyAlignment="1">
      <alignment horizontal="center" wrapText="1"/>
    </xf>
    <xf numFmtId="4" fontId="0" fillId="0" borderId="5" xfId="0" applyNumberFormat="1" applyBorder="1" applyAlignment="1"/>
    <xf numFmtId="4" fontId="0" fillId="0" borderId="0" xfId="0" applyNumberFormat="1" applyBorder="1" applyAlignment="1"/>
    <xf numFmtId="0" fontId="10" fillId="0" borderId="5" xfId="0" applyNumberFormat="1" applyFont="1" applyFill="1" applyBorder="1" applyAlignment="1">
      <alignment vertical="center" wrapText="1"/>
    </xf>
    <xf numFmtId="0" fontId="23" fillId="0" borderId="5" xfId="0" applyNumberFormat="1" applyFont="1" applyFill="1" applyBorder="1" applyAlignment="1">
      <alignment vertical="center" wrapText="1"/>
    </xf>
    <xf numFmtId="0" fontId="11" fillId="2" borderId="5" xfId="0" applyNumberFormat="1" applyFont="1" applyFill="1" applyBorder="1" applyAlignment="1">
      <alignment wrapText="1"/>
    </xf>
    <xf numFmtId="0" fontId="11" fillId="2" borderId="5" xfId="0" applyNumberFormat="1" applyFont="1" applyFill="1" applyBorder="1" applyAlignment="1">
      <alignment horizontal="center" wrapText="1"/>
    </xf>
    <xf numFmtId="4" fontId="11" fillId="2" borderId="5" xfId="0" applyNumberFormat="1" applyFont="1" applyFill="1" applyBorder="1" applyAlignment="1">
      <alignment wrapText="1"/>
    </xf>
    <xf numFmtId="4" fontId="10" fillId="2" borderId="5" xfId="0" applyNumberFormat="1" applyFont="1" applyFill="1" applyBorder="1" applyAlignment="1">
      <alignment wrapText="1"/>
    </xf>
    <xf numFmtId="0" fontId="11" fillId="0" borderId="5" xfId="0" applyNumberFormat="1" applyFont="1" applyFill="1" applyBorder="1" applyAlignment="1">
      <alignment vertical="top" wrapText="1"/>
    </xf>
    <xf numFmtId="0" fontId="11" fillId="0" borderId="5" xfId="0" applyNumberFormat="1" applyFont="1" applyFill="1" applyBorder="1" applyAlignment="1">
      <alignment horizontal="center" wrapText="1"/>
    </xf>
    <xf numFmtId="0" fontId="11" fillId="0" borderId="5" xfId="0" applyNumberFormat="1" applyFont="1" applyFill="1" applyBorder="1" applyAlignment="1">
      <alignment wrapText="1"/>
    </xf>
    <xf numFmtId="0" fontId="10" fillId="0" borderId="5" xfId="0" applyNumberFormat="1" applyFont="1" applyFill="1" applyBorder="1" applyAlignment="1">
      <alignment horizontal="left" vertical="top" wrapText="1"/>
    </xf>
    <xf numFmtId="0" fontId="10" fillId="0" borderId="5" xfId="0" applyNumberFormat="1" applyFont="1" applyFill="1" applyBorder="1" applyAlignment="1">
      <alignment horizontal="right" vertical="center" wrapText="1"/>
    </xf>
    <xf numFmtId="0" fontId="10" fillId="2" borderId="5" xfId="0" applyNumberFormat="1" applyFont="1" applyFill="1" applyBorder="1" applyAlignment="1">
      <alignment wrapText="1"/>
    </xf>
    <xf numFmtId="0" fontId="10" fillId="2" borderId="5" xfId="0" applyNumberFormat="1" applyFont="1" applyFill="1" applyBorder="1" applyAlignment="1">
      <alignment horizontal="center" wrapText="1"/>
    </xf>
    <xf numFmtId="2" fontId="10" fillId="2" borderId="5" xfId="0" applyNumberFormat="1" applyFont="1" applyFill="1" applyBorder="1" applyAlignment="1">
      <alignment wrapText="1"/>
    </xf>
    <xf numFmtId="0" fontId="10" fillId="0" borderId="5" xfId="0" quotePrefix="1" applyNumberFormat="1" applyFont="1" applyFill="1" applyBorder="1" applyAlignment="1">
      <alignment vertical="center" wrapText="1"/>
    </xf>
    <xf numFmtId="0" fontId="15" fillId="0" borderId="0" xfId="0" applyFont="1" applyBorder="1" applyAlignment="1">
      <alignment vertical="top"/>
    </xf>
    <xf numFmtId="0" fontId="15" fillId="0" borderId="0" xfId="0" applyFont="1" applyBorder="1"/>
    <xf numFmtId="0" fontId="15" fillId="0" borderId="0" xfId="0" applyFont="1" applyBorder="1" applyAlignment="1"/>
    <xf numFmtId="4" fontId="15" fillId="0" borderId="0" xfId="0" applyNumberFormat="1" applyFont="1" applyBorder="1" applyAlignment="1"/>
    <xf numFmtId="0" fontId="12" fillId="0" borderId="5" xfId="0" applyNumberFormat="1" applyFont="1" applyFill="1" applyBorder="1" applyAlignment="1">
      <alignment horizontal="left" vertical="top" wrapText="1"/>
    </xf>
    <xf numFmtId="0" fontId="19" fillId="0" borderId="5" xfId="0" applyNumberFormat="1" applyFont="1" applyFill="1" applyBorder="1" applyAlignment="1">
      <alignment vertical="center" wrapText="1"/>
    </xf>
    <xf numFmtId="0" fontId="10" fillId="0" borderId="6" xfId="0" applyNumberFormat="1" applyFont="1" applyFill="1" applyBorder="1" applyAlignment="1">
      <alignment horizontal="right" vertical="center" wrapText="1"/>
    </xf>
    <xf numFmtId="2" fontId="12" fillId="0" borderId="16" xfId="0" applyNumberFormat="1" applyFont="1" applyFill="1" applyBorder="1" applyAlignment="1">
      <alignment wrapText="1"/>
    </xf>
    <xf numFmtId="0" fontId="0" fillId="0" borderId="17" xfId="0" applyBorder="1"/>
    <xf numFmtId="4" fontId="12" fillId="0" borderId="18" xfId="0" applyNumberFormat="1" applyFont="1" applyFill="1" applyBorder="1" applyAlignment="1">
      <alignment wrapText="1"/>
    </xf>
    <xf numFmtId="0" fontId="0" fillId="0" borderId="14" xfId="0" applyBorder="1"/>
    <xf numFmtId="0" fontId="10" fillId="0" borderId="20" xfId="0" applyNumberFormat="1" applyFont="1" applyFill="1" applyBorder="1" applyAlignment="1">
      <alignment horizontal="right" vertical="center" wrapText="1"/>
    </xf>
    <xf numFmtId="0" fontId="12" fillId="0" borderId="21" xfId="0" applyNumberFormat="1" applyFont="1" applyFill="1" applyBorder="1" applyAlignment="1">
      <alignment horizontal="center" wrapText="1"/>
    </xf>
    <xf numFmtId="0" fontId="19" fillId="0" borderId="20" xfId="0" applyNumberFormat="1" applyFont="1" applyFill="1" applyBorder="1" applyAlignment="1">
      <alignment vertical="center" wrapText="1"/>
    </xf>
    <xf numFmtId="4" fontId="12" fillId="0" borderId="7" xfId="0" applyNumberFormat="1" applyFont="1" applyFill="1" applyBorder="1" applyAlignment="1">
      <alignment wrapText="1"/>
    </xf>
    <xf numFmtId="0" fontId="12" fillId="0" borderId="6" xfId="0" applyNumberFormat="1" applyFont="1" applyFill="1" applyBorder="1" applyAlignment="1">
      <alignment horizontal="center" wrapText="1"/>
    </xf>
    <xf numFmtId="2" fontId="12" fillId="0" borderId="22" xfId="0" applyNumberFormat="1" applyFont="1" applyFill="1" applyBorder="1" applyAlignment="1">
      <alignment wrapText="1"/>
    </xf>
    <xf numFmtId="0" fontId="10" fillId="0" borderId="5" xfId="0" applyNumberFormat="1" applyFont="1" applyFill="1" applyBorder="1" applyAlignment="1">
      <alignment horizontal="center" wrapText="1"/>
    </xf>
    <xf numFmtId="0" fontId="12" fillId="2" borderId="5" xfId="0" applyNumberFormat="1" applyFont="1" applyFill="1" applyBorder="1" applyAlignment="1">
      <alignment horizontal="center" wrapText="1"/>
    </xf>
    <xf numFmtId="2" fontId="12" fillId="2" borderId="5" xfId="0" applyNumberFormat="1" applyFont="1" applyFill="1" applyBorder="1" applyAlignment="1">
      <alignment wrapText="1"/>
    </xf>
    <xf numFmtId="4" fontId="12" fillId="2" borderId="5" xfId="0" applyNumberFormat="1" applyFont="1" applyFill="1" applyBorder="1" applyAlignment="1">
      <alignment wrapText="1"/>
    </xf>
    <xf numFmtId="0" fontId="12" fillId="0" borderId="5" xfId="0" quotePrefix="1" applyNumberFormat="1" applyFont="1" applyFill="1" applyBorder="1" applyAlignment="1">
      <alignment vertical="center" wrapText="1"/>
    </xf>
    <xf numFmtId="0" fontId="12" fillId="0" borderId="5" xfId="0" applyNumberFormat="1" applyFont="1" applyFill="1" applyBorder="1" applyAlignment="1">
      <alignment horizontal="right" vertical="top" wrapText="1"/>
    </xf>
    <xf numFmtId="0" fontId="0" fillId="0" borderId="23" xfId="0" applyBorder="1"/>
    <xf numFmtId="2" fontId="12" fillId="0" borderId="13" xfId="0" applyNumberFormat="1" applyFont="1" applyFill="1" applyBorder="1" applyAlignment="1">
      <alignment wrapText="1"/>
    </xf>
    <xf numFmtId="4" fontId="12" fillId="0" borderId="13" xfId="0" applyNumberFormat="1" applyFont="1" applyFill="1" applyBorder="1" applyAlignment="1">
      <alignment wrapText="1"/>
    </xf>
    <xf numFmtId="2" fontId="12" fillId="0" borderId="24" xfId="0" applyNumberFormat="1" applyFont="1" applyFill="1" applyBorder="1" applyAlignment="1">
      <alignment wrapText="1"/>
    </xf>
    <xf numFmtId="2" fontId="12" fillId="0" borderId="25" xfId="0" applyNumberFormat="1" applyFont="1" applyFill="1" applyBorder="1" applyAlignment="1">
      <alignment wrapText="1"/>
    </xf>
    <xf numFmtId="2" fontId="12" fillId="0" borderId="14" xfId="0" applyNumberFormat="1" applyFont="1" applyFill="1" applyBorder="1" applyAlignment="1">
      <alignment wrapText="1"/>
    </xf>
    <xf numFmtId="0" fontId="12" fillId="0" borderId="14" xfId="0" applyNumberFormat="1" applyFont="1" applyFill="1" applyBorder="1" applyAlignment="1">
      <alignment horizontal="center" wrapText="1"/>
    </xf>
    <xf numFmtId="0" fontId="10" fillId="0" borderId="15" xfId="0" applyNumberFormat="1" applyFont="1" applyFill="1" applyBorder="1" applyAlignment="1">
      <alignment horizontal="right" vertical="center" wrapText="1"/>
    </xf>
    <xf numFmtId="4" fontId="12" fillId="0" borderId="26" xfId="0" applyNumberFormat="1" applyFont="1" applyFill="1" applyBorder="1" applyAlignment="1">
      <alignment wrapText="1"/>
    </xf>
    <xf numFmtId="0" fontId="0" fillId="0" borderId="27" xfId="0" applyBorder="1"/>
    <xf numFmtId="4" fontId="12" fillId="0" borderId="14" xfId="0" applyNumberFormat="1" applyFont="1" applyFill="1" applyBorder="1" applyAlignment="1">
      <alignment wrapText="1"/>
    </xf>
    <xf numFmtId="4" fontId="12" fillId="0" borderId="17" xfId="0" applyNumberFormat="1" applyFont="1" applyFill="1" applyBorder="1" applyAlignment="1">
      <alignment wrapText="1"/>
    </xf>
    <xf numFmtId="0" fontId="0" fillId="0" borderId="28" xfId="0" applyBorder="1"/>
    <xf numFmtId="0" fontId="12" fillId="0" borderId="29" xfId="0" applyNumberFormat="1" applyFont="1" applyFill="1" applyBorder="1" applyAlignment="1">
      <alignment horizontal="left" vertical="top" wrapText="1"/>
    </xf>
    <xf numFmtId="0" fontId="10" fillId="0" borderId="30" xfId="0" applyNumberFormat="1" applyFont="1" applyFill="1" applyBorder="1" applyAlignment="1">
      <alignment horizontal="right" vertical="center" wrapText="1"/>
    </xf>
    <xf numFmtId="2" fontId="12" fillId="0" borderId="0" xfId="0" applyNumberFormat="1" applyFont="1" applyFill="1" applyBorder="1" applyAlignment="1">
      <alignment wrapText="1"/>
    </xf>
    <xf numFmtId="0" fontId="12" fillId="0" borderId="23" xfId="0" applyNumberFormat="1" applyFont="1" applyFill="1" applyBorder="1" applyAlignment="1">
      <alignment horizontal="center" wrapText="1"/>
    </xf>
    <xf numFmtId="4" fontId="12" fillId="0" borderId="31" xfId="0" applyNumberFormat="1" applyFont="1" applyFill="1" applyBorder="1" applyAlignment="1">
      <alignment wrapText="1"/>
    </xf>
    <xf numFmtId="4" fontId="12" fillId="0" borderId="19" xfId="0" applyNumberFormat="1" applyFont="1" applyFill="1" applyBorder="1" applyAlignment="1">
      <alignment wrapText="1"/>
    </xf>
    <xf numFmtId="0" fontId="12" fillId="0" borderId="6" xfId="0" applyNumberFormat="1" applyFont="1" applyFill="1" applyBorder="1" applyAlignment="1">
      <alignment vertical="top" wrapText="1"/>
    </xf>
    <xf numFmtId="0" fontId="12" fillId="0" borderId="32" xfId="0" applyNumberFormat="1" applyFont="1" applyFill="1" applyBorder="1" applyAlignment="1">
      <alignment horizontal="center" wrapText="1"/>
    </xf>
    <xf numFmtId="0" fontId="12" fillId="0" borderId="6" xfId="0" applyNumberFormat="1" applyFont="1" applyFill="1" applyBorder="1" applyAlignment="1">
      <alignment horizontal="left" vertical="center" wrapText="1"/>
    </xf>
    <xf numFmtId="0" fontId="12" fillId="0" borderId="15" xfId="0" applyNumberFormat="1" applyFont="1" applyFill="1" applyBorder="1" applyAlignment="1">
      <alignment horizontal="right" vertical="center" wrapText="1"/>
    </xf>
    <xf numFmtId="0" fontId="24" fillId="0" borderId="0" xfId="0" applyNumberFormat="1" applyFont="1" applyFill="1" applyBorder="1" applyAlignment="1">
      <alignment vertical="top"/>
    </xf>
    <xf numFmtId="164" fontId="24" fillId="0" borderId="0" xfId="0" applyNumberFormat="1" applyFont="1" applyFill="1" applyBorder="1" applyAlignment="1">
      <alignment horizontal="right" vertical="top"/>
    </xf>
    <xf numFmtId="164" fontId="7" fillId="0" borderId="0" xfId="0" applyNumberFormat="1" applyFont="1" applyFill="1" applyBorder="1" applyAlignment="1">
      <alignment horizontal="right" vertical="top"/>
    </xf>
    <xf numFmtId="0" fontId="22" fillId="0" borderId="0" xfId="0" applyFont="1"/>
    <xf numFmtId="49" fontId="7" fillId="3" borderId="0" xfId="0" applyNumberFormat="1" applyFont="1" applyFill="1" applyBorder="1" applyAlignment="1">
      <alignment horizontal="center" vertical="top"/>
    </xf>
    <xf numFmtId="0" fontId="7" fillId="3" borderId="0" xfId="0" applyNumberFormat="1" applyFont="1" applyFill="1" applyBorder="1" applyAlignment="1">
      <alignment horizontal="justify" vertical="top" wrapText="1"/>
    </xf>
    <xf numFmtId="2" fontId="7" fillId="3" borderId="0" xfId="0" applyNumberFormat="1" applyFont="1" applyFill="1" applyBorder="1" applyAlignment="1">
      <alignment horizontal="center" vertical="top"/>
    </xf>
    <xf numFmtId="0" fontId="15" fillId="0" borderId="0" xfId="0" applyFont="1" applyAlignment="1">
      <alignment horizontal="right"/>
    </xf>
    <xf numFmtId="0" fontId="25" fillId="0" borderId="0" xfId="0" applyFont="1"/>
    <xf numFmtId="0" fontId="25" fillId="0" borderId="0" xfId="0" applyFont="1" applyAlignment="1">
      <alignment horizontal="center"/>
    </xf>
    <xf numFmtId="165" fontId="25" fillId="0" borderId="0" xfId="0" applyNumberFormat="1" applyFont="1" applyAlignment="1">
      <alignment horizontal="right"/>
    </xf>
    <xf numFmtId="0" fontId="25" fillId="2" borderId="0" xfId="0" applyFont="1" applyFill="1"/>
    <xf numFmtId="0" fontId="25" fillId="2" borderId="0" xfId="0" applyFont="1" applyFill="1" applyAlignment="1">
      <alignment horizontal="center"/>
    </xf>
    <xf numFmtId="0" fontId="25" fillId="0" borderId="0" xfId="0" applyFont="1" applyAlignment="1">
      <alignment vertical="top" wrapText="1"/>
    </xf>
    <xf numFmtId="0" fontId="26" fillId="2" borderId="0" xfId="0" applyFont="1" applyFill="1" applyAlignment="1">
      <alignment horizontal="center"/>
    </xf>
    <xf numFmtId="0" fontId="26" fillId="2" borderId="0" xfId="0" applyFont="1" applyFill="1" applyAlignment="1">
      <alignment horizontal="justify" vertical="top" wrapText="1"/>
    </xf>
    <xf numFmtId="0" fontId="0" fillId="2" borderId="0" xfId="0" applyFill="1"/>
    <xf numFmtId="166" fontId="26" fillId="2" borderId="0" xfId="0" applyNumberFormat="1" applyFont="1" applyFill="1" applyAlignment="1">
      <alignment horizontal="right"/>
    </xf>
    <xf numFmtId="0" fontId="26" fillId="0" borderId="0" xfId="0" applyFont="1" applyAlignment="1">
      <alignment horizontal="center"/>
    </xf>
    <xf numFmtId="0" fontId="26" fillId="0" borderId="0" xfId="0" applyFont="1" applyAlignment="1">
      <alignment horizontal="justify" vertical="top" wrapText="1"/>
    </xf>
    <xf numFmtId="0" fontId="26" fillId="0" borderId="0" xfId="0" applyFont="1" applyAlignment="1">
      <alignment horizontal="right" vertical="top" wrapText="1"/>
    </xf>
    <xf numFmtId="0" fontId="25" fillId="0" borderId="0" xfId="0" applyFont="1" applyAlignment="1">
      <alignment horizontal="right"/>
    </xf>
    <xf numFmtId="167" fontId="26" fillId="2" borderId="0" xfId="0" applyNumberFormat="1" applyFont="1" applyFill="1" applyBorder="1" applyAlignment="1">
      <alignment horizontal="right" vertical="center" wrapText="1"/>
    </xf>
    <xf numFmtId="167" fontId="26" fillId="0" borderId="0" xfId="0" applyNumberFormat="1" applyFont="1" applyBorder="1" applyAlignment="1">
      <alignment horizontal="right" vertical="center" wrapText="1"/>
    </xf>
    <xf numFmtId="0" fontId="25" fillId="0" borderId="0" xfId="0" applyFont="1" applyAlignment="1">
      <alignment horizontal="justify" vertical="top" wrapText="1"/>
    </xf>
    <xf numFmtId="167" fontId="26" fillId="0" borderId="0" xfId="0" applyNumberFormat="1" applyFont="1" applyAlignment="1">
      <alignment horizontal="right" vertical="top" wrapText="1"/>
    </xf>
    <xf numFmtId="0" fontId="25" fillId="2" borderId="33" xfId="0" applyFont="1" applyFill="1" applyBorder="1" applyAlignment="1">
      <alignment horizontal="center"/>
    </xf>
    <xf numFmtId="0" fontId="26" fillId="2" borderId="33" xfId="0" applyFont="1" applyFill="1" applyBorder="1" applyAlignment="1">
      <alignment horizontal="right" vertical="top" wrapText="1"/>
    </xf>
    <xf numFmtId="0" fontId="25" fillId="0" borderId="33" xfId="0" applyFont="1" applyBorder="1" applyAlignment="1">
      <alignment vertical="top" wrapText="1"/>
    </xf>
    <xf numFmtId="0" fontId="25" fillId="0" borderId="0" xfId="0" applyFont="1" applyBorder="1" applyAlignment="1">
      <alignment horizontal="center"/>
    </xf>
    <xf numFmtId="0" fontId="26" fillId="0" borderId="0" xfId="0" applyFont="1" applyBorder="1" applyAlignment="1">
      <alignment horizontal="right" vertical="top" wrapText="1"/>
    </xf>
    <xf numFmtId="0" fontId="25" fillId="0" borderId="0" xfId="0" applyFont="1" applyBorder="1" applyAlignment="1">
      <alignment horizontal="right"/>
    </xf>
    <xf numFmtId="0" fontId="26" fillId="2" borderId="34" xfId="0" applyFont="1" applyFill="1" applyBorder="1" applyAlignment="1">
      <alignment horizontal="center" vertical="top" wrapText="1"/>
    </xf>
    <xf numFmtId="0" fontId="26" fillId="2" borderId="34" xfId="0" applyFont="1" applyFill="1" applyBorder="1" applyAlignment="1">
      <alignment horizontal="center" vertical="center" wrapText="1"/>
    </xf>
    <xf numFmtId="165" fontId="26" fillId="2" borderId="34" xfId="0" applyNumberFormat="1" applyFont="1" applyFill="1" applyBorder="1" applyAlignment="1">
      <alignment horizontal="center" vertical="center" wrapText="1"/>
    </xf>
    <xf numFmtId="0" fontId="25" fillId="2" borderId="34" xfId="0" applyFont="1" applyFill="1" applyBorder="1" applyAlignment="1">
      <alignment horizontal="center" vertical="top" wrapText="1"/>
    </xf>
    <xf numFmtId="0" fontId="25" fillId="2" borderId="34" xfId="0" applyFont="1" applyFill="1" applyBorder="1" applyAlignment="1">
      <alignment vertical="top" wrapText="1"/>
    </xf>
    <xf numFmtId="0" fontId="26" fillId="0" borderId="0" xfId="0" applyFont="1" applyAlignment="1">
      <alignment horizontal="center" vertical="top" wrapText="1"/>
    </xf>
    <xf numFmtId="165" fontId="26" fillId="0" borderId="0" xfId="0" applyNumberFormat="1" applyFont="1" applyAlignment="1">
      <alignment horizontal="right" vertical="top" wrapText="1"/>
    </xf>
    <xf numFmtId="0" fontId="27" fillId="2" borderId="1" xfId="0" applyFont="1" applyFill="1" applyBorder="1" applyAlignment="1">
      <alignment horizontal="center" vertical="top" wrapText="1"/>
    </xf>
    <xf numFmtId="0" fontId="27" fillId="2" borderId="2" xfId="0" applyFont="1" applyFill="1" applyBorder="1" applyAlignment="1">
      <alignment vertical="top" wrapText="1"/>
    </xf>
    <xf numFmtId="0" fontId="27" fillId="2" borderId="2" xfId="0" applyFont="1" applyFill="1" applyBorder="1" applyAlignment="1">
      <alignment horizontal="center" vertical="top" wrapText="1"/>
    </xf>
    <xf numFmtId="165" fontId="27" fillId="2" borderId="2" xfId="0" applyNumberFormat="1" applyFont="1" applyFill="1" applyBorder="1" applyAlignment="1">
      <alignment horizontal="right" vertical="top" wrapText="1"/>
    </xf>
    <xf numFmtId="165" fontId="27" fillId="2" borderId="3" xfId="0" applyNumberFormat="1" applyFont="1" applyFill="1" applyBorder="1" applyAlignment="1">
      <alignment horizontal="right" vertical="top" wrapText="1"/>
    </xf>
    <xf numFmtId="0" fontId="28" fillId="0" borderId="0" xfId="0" applyFont="1" applyAlignment="1">
      <alignment horizontal="center" vertical="top" wrapText="1"/>
    </xf>
    <xf numFmtId="0" fontId="28" fillId="0" borderId="0" xfId="0" applyFont="1" applyAlignment="1">
      <alignment vertical="top" wrapText="1"/>
    </xf>
    <xf numFmtId="165" fontId="28" fillId="0" borderId="0" xfId="0" applyNumberFormat="1" applyFont="1" applyAlignment="1">
      <alignment horizontal="right" vertical="top" wrapText="1"/>
    </xf>
    <xf numFmtId="0" fontId="25" fillId="0" borderId="0" xfId="0" applyFont="1" applyAlignment="1">
      <alignment horizontal="center" vertical="top" wrapText="1"/>
    </xf>
    <xf numFmtId="165" fontId="25" fillId="0" borderId="0" xfId="0" applyNumberFormat="1" applyFont="1" applyAlignment="1">
      <alignment horizontal="right" vertical="top" wrapText="1"/>
    </xf>
    <xf numFmtId="0" fontId="28" fillId="0" borderId="0" xfId="0" applyFont="1" applyAlignment="1">
      <alignment horizontal="center" vertical="top"/>
    </xf>
    <xf numFmtId="0" fontId="28" fillId="0" borderId="0" xfId="0" applyFont="1" applyAlignment="1">
      <alignment horizontal="justify" vertical="top" wrapText="1"/>
    </xf>
    <xf numFmtId="0" fontId="28" fillId="0" borderId="0" xfId="0" applyFont="1" applyBorder="1" applyAlignment="1">
      <alignment wrapText="1"/>
    </xf>
    <xf numFmtId="165" fontId="28" fillId="0" borderId="0" xfId="0" applyNumberFormat="1" applyFont="1" applyBorder="1" applyAlignment="1">
      <alignment vertical="top" wrapText="1"/>
    </xf>
    <xf numFmtId="0" fontId="28" fillId="0" borderId="0" xfId="0" applyFont="1" applyBorder="1" applyAlignment="1">
      <alignment horizontal="center" wrapText="1"/>
    </xf>
    <xf numFmtId="0" fontId="28" fillId="0" borderId="0" xfId="0" applyFont="1" applyBorder="1" applyAlignment="1">
      <alignment vertical="top" wrapText="1"/>
    </xf>
    <xf numFmtId="0" fontId="28" fillId="0" borderId="0" xfId="0" applyFont="1" applyBorder="1" applyAlignment="1">
      <alignment horizontal="center" vertical="top" wrapText="1"/>
    </xf>
    <xf numFmtId="0" fontId="28" fillId="5" borderId="1" xfId="0" applyFont="1" applyFill="1" applyBorder="1" applyAlignment="1">
      <alignment horizontal="center" vertical="top" wrapText="1"/>
    </xf>
    <xf numFmtId="0" fontId="27" fillId="5" borderId="2" xfId="0" applyFont="1" applyFill="1" applyBorder="1" applyAlignment="1">
      <alignment horizontal="right" vertical="top" wrapText="1"/>
    </xf>
    <xf numFmtId="0" fontId="28" fillId="5" borderId="2" xfId="0" applyFont="1" applyFill="1" applyBorder="1" applyAlignment="1">
      <alignment horizontal="center" vertical="top" wrapText="1"/>
    </xf>
    <xf numFmtId="165" fontId="27" fillId="5" borderId="2" xfId="0" applyNumberFormat="1" applyFont="1" applyFill="1" applyBorder="1" applyAlignment="1">
      <alignment horizontal="right" vertical="top" wrapText="1"/>
    </xf>
    <xf numFmtId="165" fontId="27" fillId="5" borderId="3" xfId="0" applyNumberFormat="1" applyFont="1" applyFill="1" applyBorder="1" applyAlignment="1">
      <alignment horizontal="right" vertical="top" wrapText="1"/>
    </xf>
    <xf numFmtId="0" fontId="26" fillId="0" borderId="0" xfId="0" applyFont="1" applyAlignment="1">
      <alignment vertical="top" wrapText="1"/>
    </xf>
    <xf numFmtId="0" fontId="26" fillId="2" borderId="1" xfId="0" applyFont="1" applyFill="1" applyBorder="1" applyAlignment="1">
      <alignment horizontal="center"/>
    </xf>
    <xf numFmtId="0" fontId="26" fillId="2" borderId="2" xfId="0" applyFont="1" applyFill="1" applyBorder="1" applyAlignment="1">
      <alignment vertical="top" wrapText="1"/>
    </xf>
    <xf numFmtId="0" fontId="25" fillId="2" borderId="2" xfId="0" applyFont="1" applyFill="1" applyBorder="1" applyAlignment="1">
      <alignment horizontal="center"/>
    </xf>
    <xf numFmtId="165" fontId="25" fillId="2" borderId="2" xfId="0" applyNumberFormat="1" applyFont="1" applyFill="1" applyBorder="1" applyAlignment="1">
      <alignment horizontal="right"/>
    </xf>
    <xf numFmtId="165" fontId="25" fillId="2" borderId="3" xfId="0" applyNumberFormat="1" applyFont="1" applyFill="1" applyBorder="1" applyAlignment="1">
      <alignment horizontal="right"/>
    </xf>
    <xf numFmtId="0" fontId="31" fillId="0" borderId="0" xfId="0" applyFont="1" applyAlignment="1">
      <alignment vertical="top" wrapText="1"/>
    </xf>
    <xf numFmtId="0" fontId="25" fillId="0" borderId="0" xfId="0" applyFont="1" applyAlignment="1">
      <alignment horizontal="left" vertical="top" wrapText="1"/>
    </xf>
    <xf numFmtId="0" fontId="25" fillId="0" borderId="0" xfId="0" applyFont="1" applyAlignment="1">
      <alignment horizontal="center" wrapText="1"/>
    </xf>
    <xf numFmtId="165" fontId="25" fillId="0" borderId="0" xfId="0" applyNumberFormat="1" applyFont="1" applyAlignment="1">
      <alignment horizontal="right" wrapText="1"/>
    </xf>
    <xf numFmtId="0" fontId="25" fillId="5" borderId="1" xfId="0" applyFont="1" applyFill="1" applyBorder="1" applyAlignment="1">
      <alignment horizontal="center" vertical="top" wrapText="1"/>
    </xf>
    <xf numFmtId="0" fontId="26" fillId="5" borderId="2" xfId="0" applyFont="1" applyFill="1" applyBorder="1" applyAlignment="1">
      <alignment horizontal="right" vertical="center" wrapText="1"/>
    </xf>
    <xf numFmtId="0" fontId="25" fillId="5" borderId="2" xfId="0" applyFont="1" applyFill="1" applyBorder="1" applyAlignment="1">
      <alignment horizontal="center" vertical="top" wrapText="1"/>
    </xf>
    <xf numFmtId="165" fontId="26" fillId="5" borderId="2" xfId="0" applyNumberFormat="1" applyFont="1" applyFill="1" applyBorder="1" applyAlignment="1">
      <alignment horizontal="right" vertical="top" wrapText="1"/>
    </xf>
    <xf numFmtId="165" fontId="26" fillId="5" borderId="3" xfId="0" applyNumberFormat="1" applyFont="1" applyFill="1" applyBorder="1" applyAlignment="1">
      <alignment horizontal="right" vertical="top" wrapText="1"/>
    </xf>
    <xf numFmtId="0" fontId="25" fillId="0" borderId="0" xfId="0" applyFont="1" applyBorder="1" applyAlignment="1">
      <alignment horizontal="center" vertical="top" wrapText="1"/>
    </xf>
    <xf numFmtId="0" fontId="26" fillId="5" borderId="2" xfId="0" applyFont="1" applyFill="1" applyBorder="1" applyAlignment="1">
      <alignment horizontal="right" vertical="top" wrapText="1"/>
    </xf>
    <xf numFmtId="0" fontId="26" fillId="0" borderId="0" xfId="0" applyFont="1" applyBorder="1" applyAlignment="1">
      <alignment horizontal="center" vertical="top" wrapText="1"/>
    </xf>
    <xf numFmtId="0" fontId="26" fillId="0" borderId="0" xfId="0" applyFont="1" applyBorder="1" applyAlignment="1">
      <alignment vertical="top" wrapText="1"/>
    </xf>
    <xf numFmtId="0" fontId="26" fillId="2" borderId="1" xfId="0" applyFont="1" applyFill="1" applyBorder="1" applyAlignment="1">
      <alignment horizontal="center" vertical="top" wrapText="1"/>
    </xf>
    <xf numFmtId="0" fontId="26" fillId="2" borderId="2" xfId="0" applyFont="1" applyFill="1" applyBorder="1" applyAlignment="1">
      <alignment horizontal="left" vertical="top" wrapText="1"/>
    </xf>
    <xf numFmtId="0" fontId="26" fillId="2" borderId="2" xfId="0" applyFont="1" applyFill="1" applyBorder="1" applyAlignment="1">
      <alignment horizontal="center" vertical="top" wrapText="1"/>
    </xf>
    <xf numFmtId="165" fontId="26" fillId="2" borderId="2" xfId="0" applyNumberFormat="1" applyFont="1" applyFill="1" applyBorder="1" applyAlignment="1">
      <alignment horizontal="right" vertical="top" wrapText="1"/>
    </xf>
    <xf numFmtId="165" fontId="26" fillId="2" borderId="3" xfId="0" applyNumberFormat="1" applyFont="1" applyFill="1" applyBorder="1" applyAlignment="1">
      <alignment horizontal="right" vertical="top" wrapText="1"/>
    </xf>
    <xf numFmtId="0" fontId="26" fillId="0" borderId="0" xfId="0" applyFont="1" applyAlignment="1">
      <alignment horizontal="left" vertical="top" wrapText="1"/>
    </xf>
    <xf numFmtId="165" fontId="25" fillId="0" borderId="0" xfId="0" applyNumberFormat="1" applyFont="1" applyAlignment="1">
      <alignment horizontal="center" vertical="top" wrapText="1"/>
    </xf>
    <xf numFmtId="2" fontId="25" fillId="0" borderId="0" xfId="0" applyNumberFormat="1" applyFont="1" applyAlignment="1">
      <alignment horizontal="center" vertical="top" wrapText="1"/>
    </xf>
    <xf numFmtId="165" fontId="25" fillId="0" borderId="0" xfId="0" applyNumberFormat="1" applyFont="1" applyAlignment="1">
      <alignment horizontal="center" wrapText="1"/>
    </xf>
    <xf numFmtId="2" fontId="25" fillId="0" borderId="0" xfId="0" applyNumberFormat="1" applyFont="1" applyAlignment="1">
      <alignment horizontal="center" wrapText="1"/>
    </xf>
    <xf numFmtId="0" fontId="6" fillId="0" borderId="0" xfId="0" applyFont="1" applyAlignment="1">
      <alignment vertical="top" wrapText="1"/>
    </xf>
    <xf numFmtId="0" fontId="28" fillId="0" borderId="0" xfId="0" applyFont="1" applyAlignment="1">
      <alignment horizontal="center" wrapText="1"/>
    </xf>
    <xf numFmtId="2" fontId="28" fillId="0" borderId="0" xfId="0" applyNumberFormat="1" applyFont="1" applyAlignment="1">
      <alignment horizontal="center" wrapText="1"/>
    </xf>
    <xf numFmtId="165" fontId="28" fillId="0" borderId="0" xfId="0" applyNumberFormat="1" applyFont="1" applyAlignment="1">
      <alignment horizontal="right" wrapText="1"/>
    </xf>
    <xf numFmtId="0" fontId="25" fillId="5" borderId="1" xfId="0" applyFont="1" applyFill="1" applyBorder="1" applyAlignment="1">
      <alignment horizontal="justify" vertical="top" wrapText="1"/>
    </xf>
    <xf numFmtId="0" fontId="25" fillId="5" borderId="2" xfId="0" applyFont="1" applyFill="1" applyBorder="1" applyAlignment="1">
      <alignment horizontal="center" vertical="center" wrapText="1"/>
    </xf>
    <xf numFmtId="165" fontId="25" fillId="5" borderId="2" xfId="0" applyNumberFormat="1" applyFont="1" applyFill="1" applyBorder="1" applyAlignment="1">
      <alignment horizontal="right" vertical="center" wrapText="1"/>
    </xf>
    <xf numFmtId="165" fontId="26" fillId="5" borderId="3" xfId="0" applyNumberFormat="1" applyFont="1" applyFill="1" applyBorder="1" applyAlignment="1">
      <alignment horizontal="right" vertical="center" wrapText="1"/>
    </xf>
    <xf numFmtId="0" fontId="25" fillId="0" borderId="0" xfId="0" applyFont="1" applyAlignment="1">
      <alignment vertical="center"/>
    </xf>
    <xf numFmtId="49" fontId="33" fillId="0" borderId="0" xfId="0" applyNumberFormat="1" applyFont="1" applyBorder="1" applyAlignment="1">
      <alignment horizontal="center" vertical="top"/>
    </xf>
    <xf numFmtId="49" fontId="33" fillId="0" borderId="0" xfId="0" applyNumberFormat="1" applyFont="1" applyBorder="1" applyAlignment="1">
      <alignment horizontal="left"/>
    </xf>
    <xf numFmtId="4" fontId="33" fillId="0" borderId="0" xfId="0" applyNumberFormat="1" applyFont="1" applyBorder="1" applyAlignment="1">
      <alignment horizontal="left"/>
    </xf>
    <xf numFmtId="0" fontId="33" fillId="0" borderId="0" xfId="0" applyFont="1" applyBorder="1" applyAlignment="1">
      <alignment horizontal="left"/>
    </xf>
    <xf numFmtId="0" fontId="33" fillId="0" borderId="0" xfId="0" applyFont="1" applyBorder="1" applyAlignment="1"/>
    <xf numFmtId="0" fontId="33" fillId="0" borderId="0" xfId="0" applyFont="1" applyBorder="1" applyAlignment="1">
      <alignment horizontal="right"/>
    </xf>
    <xf numFmtId="4" fontId="33" fillId="0" borderId="0" xfId="0" applyNumberFormat="1" applyFont="1" applyBorder="1" applyAlignment="1">
      <alignment horizontal="right"/>
    </xf>
    <xf numFmtId="49" fontId="5" fillId="0" borderId="0" xfId="0" applyNumberFormat="1" applyFont="1" applyFill="1" applyAlignment="1">
      <alignment horizontal="left" vertical="top"/>
    </xf>
    <xf numFmtId="4" fontId="35" fillId="0" borderId="0" xfId="0" applyNumberFormat="1" applyFont="1" applyBorder="1" applyAlignment="1">
      <alignment horizontal="right" wrapText="1"/>
    </xf>
    <xf numFmtId="0" fontId="36" fillId="0" borderId="0" xfId="0" applyFont="1" applyAlignment="1">
      <alignment horizontal="justify" vertical="center" wrapText="1"/>
    </xf>
    <xf numFmtId="0" fontId="37" fillId="0" borderId="35" xfId="0" applyFont="1" applyFill="1" applyBorder="1" applyAlignment="1">
      <alignment horizontal="left" vertical="center"/>
    </xf>
    <xf numFmtId="4" fontId="38" fillId="0" borderId="35" xfId="0" applyNumberFormat="1" applyFont="1" applyFill="1" applyBorder="1"/>
    <xf numFmtId="4" fontId="36" fillId="0" borderId="35" xfId="0" applyNumberFormat="1" applyFont="1" applyBorder="1" applyAlignment="1">
      <alignment horizontal="center" wrapText="1"/>
    </xf>
    <xf numFmtId="4" fontId="36" fillId="0" borderId="0" xfId="0" applyNumberFormat="1" applyFont="1" applyAlignment="1">
      <alignment horizontal="right" wrapText="1"/>
    </xf>
    <xf numFmtId="0" fontId="7" fillId="0" borderId="0" xfId="0" applyFont="1" applyAlignment="1">
      <alignment vertical="center" wrapText="1"/>
    </xf>
    <xf numFmtId="0" fontId="37" fillId="0" borderId="0" xfId="0" applyFont="1" applyFill="1" applyAlignment="1">
      <alignment horizontal="left" vertical="center"/>
    </xf>
    <xf numFmtId="4" fontId="36" fillId="0" borderId="0" xfId="0" applyNumberFormat="1" applyFont="1" applyFill="1"/>
    <xf numFmtId="4" fontId="36" fillId="0" borderId="0" xfId="0" applyNumberFormat="1" applyFont="1" applyAlignment="1">
      <alignment horizontal="center" wrapText="1"/>
    </xf>
    <xf numFmtId="0" fontId="36" fillId="0" borderId="0" xfId="0" applyFont="1" applyAlignment="1">
      <alignment horizontal="justify" wrapText="1"/>
    </xf>
    <xf numFmtId="0" fontId="36" fillId="0" borderId="0" xfId="0" applyFont="1" applyAlignment="1">
      <alignment horizontal="left" wrapText="1"/>
    </xf>
    <xf numFmtId="0" fontId="36" fillId="0" borderId="0" xfId="0" applyFont="1" applyAlignment="1">
      <alignment horizontal="left" vertical="center" wrapText="1"/>
    </xf>
    <xf numFmtId="0" fontId="36" fillId="0" borderId="0" xfId="0" applyFont="1"/>
    <xf numFmtId="4" fontId="36" fillId="0" borderId="0" xfId="0" applyNumberFormat="1" applyFont="1"/>
    <xf numFmtId="0" fontId="37" fillId="0" borderId="0" xfId="0" quotePrefix="1" applyFont="1" applyFill="1" applyBorder="1" applyAlignment="1">
      <alignment horizontal="left" vertical="center"/>
    </xf>
    <xf numFmtId="0" fontId="37" fillId="6" borderId="36" xfId="0" quotePrefix="1" applyFont="1" applyFill="1" applyBorder="1" applyAlignment="1">
      <alignment horizontal="left" vertical="center"/>
    </xf>
    <xf numFmtId="0" fontId="37" fillId="1" borderId="0" xfId="0" quotePrefix="1" applyFont="1" applyFill="1" applyAlignment="1">
      <alignment horizontal="left" vertical="center"/>
    </xf>
    <xf numFmtId="0" fontId="37" fillId="1" borderId="0" xfId="0" quotePrefix="1" applyFont="1" applyFill="1" applyAlignment="1">
      <alignment horizontal="center" vertical="center"/>
    </xf>
    <xf numFmtId="0" fontId="7" fillId="0" borderId="0" xfId="0" applyFont="1"/>
    <xf numFmtId="49" fontId="35" fillId="0" borderId="0" xfId="0" applyNumberFormat="1" applyFont="1" applyBorder="1" applyAlignment="1">
      <alignment horizontal="center" vertical="top"/>
    </xf>
    <xf numFmtId="0" fontId="35" fillId="0" borderId="0" xfId="0" applyFont="1" applyBorder="1" applyAlignment="1">
      <alignment horizontal="center"/>
    </xf>
    <xf numFmtId="4" fontId="35" fillId="0" borderId="0" xfId="0" applyNumberFormat="1" applyFont="1" applyBorder="1" applyAlignment="1">
      <alignment horizontal="right"/>
    </xf>
    <xf numFmtId="0" fontId="35" fillId="0" borderId="0" xfId="0" applyFont="1" applyBorder="1" applyAlignment="1"/>
    <xf numFmtId="0" fontId="37" fillId="0" borderId="0" xfId="0" quotePrefix="1" applyFont="1" applyFill="1" applyAlignment="1">
      <alignment horizontal="left" vertical="center"/>
    </xf>
    <xf numFmtId="0" fontId="5" fillId="0" borderId="0" xfId="0" applyFont="1" applyFill="1" applyBorder="1" applyAlignment="1">
      <alignment vertical="center" wrapText="1"/>
    </xf>
    <xf numFmtId="4" fontId="5" fillId="0" borderId="0" xfId="0" applyNumberFormat="1" applyFont="1" applyFill="1" applyBorder="1" applyAlignment="1">
      <alignment vertical="center" wrapText="1"/>
    </xf>
    <xf numFmtId="49" fontId="5" fillId="0" borderId="0" xfId="0" applyNumberFormat="1" applyFont="1" applyFill="1" applyBorder="1" applyAlignment="1">
      <alignment horizontal="left" vertical="center"/>
    </xf>
    <xf numFmtId="0" fontId="6" fillId="0" borderId="0" xfId="0" applyFont="1" applyFill="1" applyBorder="1" applyAlignment="1">
      <alignment horizontal="center" wrapText="1"/>
    </xf>
    <xf numFmtId="4" fontId="6" fillId="0" borderId="0" xfId="0" applyNumberFormat="1" applyFont="1" applyFill="1" applyBorder="1" applyAlignment="1">
      <alignment horizontal="right"/>
    </xf>
    <xf numFmtId="0" fontId="7" fillId="0" borderId="0" xfId="0" applyFont="1" applyFill="1"/>
    <xf numFmtId="49" fontId="5" fillId="0" borderId="0" xfId="0" applyNumberFormat="1" applyFont="1" applyBorder="1" applyAlignment="1">
      <alignment horizontal="left" vertical="top" wrapText="1"/>
    </xf>
    <xf numFmtId="4" fontId="5" fillId="0" borderId="0" xfId="0" applyNumberFormat="1" applyFont="1" applyBorder="1" applyAlignment="1">
      <alignment horizontal="right"/>
    </xf>
    <xf numFmtId="4" fontId="6" fillId="0" borderId="0" xfId="0" applyNumberFormat="1" applyFont="1" applyBorder="1" applyAlignment="1">
      <alignment horizontal="right"/>
    </xf>
    <xf numFmtId="4" fontId="6" fillId="0" borderId="0" xfId="0" applyNumberFormat="1" applyFont="1" applyBorder="1" applyAlignment="1">
      <alignment horizontal="right" wrapText="1"/>
    </xf>
    <xf numFmtId="0" fontId="6" fillId="0" borderId="0" xfId="8" applyFont="1" applyBorder="1" applyAlignment="1">
      <alignment horizontal="center"/>
    </xf>
    <xf numFmtId="49" fontId="24" fillId="0" borderId="0" xfId="0" applyNumberFormat="1" applyFont="1" applyBorder="1" applyAlignment="1">
      <alignment horizontal="left" vertical="top" wrapText="1"/>
    </xf>
    <xf numFmtId="0" fontId="7" fillId="0" borderId="0" xfId="0" applyFont="1" applyBorder="1" applyAlignment="1">
      <alignment horizontal="center" wrapText="1"/>
    </xf>
    <xf numFmtId="4" fontId="24" fillId="0" borderId="0" xfId="0" applyNumberFormat="1" applyFont="1" applyBorder="1" applyAlignment="1">
      <alignment horizontal="right"/>
    </xf>
    <xf numFmtId="4" fontId="24" fillId="0" borderId="0" xfId="0" applyNumberFormat="1" applyFont="1" applyBorder="1" applyAlignment="1">
      <alignment horizontal="right" wrapText="1"/>
    </xf>
    <xf numFmtId="4" fontId="7" fillId="0" borderId="0" xfId="0" applyNumberFormat="1" applyFont="1" applyBorder="1" applyAlignment="1">
      <alignment horizontal="right" wrapText="1"/>
    </xf>
    <xf numFmtId="4" fontId="5" fillId="0" borderId="0" xfId="8" applyNumberFormat="1" applyFont="1" applyBorder="1" applyAlignment="1">
      <alignment horizontal="right"/>
    </xf>
    <xf numFmtId="49" fontId="41" fillId="0" borderId="0" xfId="0" applyNumberFormat="1" applyFont="1" applyBorder="1" applyAlignment="1">
      <alignment horizontal="left" vertical="top"/>
    </xf>
    <xf numFmtId="0" fontId="42" fillId="0" borderId="0" xfId="0" applyFont="1" applyBorder="1" applyAlignment="1">
      <alignment horizontal="center"/>
    </xf>
    <xf numFmtId="4" fontId="42" fillId="0" borderId="0" xfId="0" applyNumberFormat="1" applyFont="1" applyBorder="1" applyAlignment="1">
      <alignment horizontal="right"/>
    </xf>
    <xf numFmtId="4" fontId="42" fillId="0" borderId="0" xfId="0" applyNumberFormat="1" applyFont="1" applyBorder="1" applyAlignment="1">
      <alignment horizontal="right" wrapText="1"/>
    </xf>
    <xf numFmtId="0" fontId="37" fillId="6" borderId="38" xfId="0" quotePrefix="1" applyFont="1" applyFill="1" applyBorder="1" applyAlignment="1">
      <alignment horizontal="left" vertical="center"/>
    </xf>
    <xf numFmtId="4" fontId="37" fillId="6" borderId="38" xfId="0" quotePrefix="1" applyNumberFormat="1" applyFont="1" applyFill="1" applyBorder="1" applyAlignment="1">
      <alignment horizontal="right" vertical="center"/>
    </xf>
    <xf numFmtId="49" fontId="42" fillId="0" borderId="0" xfId="0" applyNumberFormat="1" applyFont="1" applyBorder="1" applyAlignment="1">
      <alignment horizontal="center"/>
    </xf>
    <xf numFmtId="49" fontId="24" fillId="0" borderId="0" xfId="0" applyNumberFormat="1" applyFont="1" applyBorder="1" applyAlignment="1">
      <alignment horizontal="left" vertical="center"/>
    </xf>
    <xf numFmtId="0" fontId="24" fillId="0" borderId="0" xfId="0" applyFont="1" applyBorder="1" applyAlignment="1">
      <alignment horizontal="center" wrapText="1"/>
    </xf>
    <xf numFmtId="4" fontId="7" fillId="0" borderId="0" xfId="0" applyNumberFormat="1" applyFont="1" applyBorder="1" applyAlignment="1">
      <alignment horizontal="right"/>
    </xf>
    <xf numFmtId="4" fontId="24" fillId="0" borderId="0" xfId="0" applyNumberFormat="1" applyFont="1" applyBorder="1" applyAlignment="1">
      <alignment horizontal="right" vertical="center" wrapText="1"/>
    </xf>
    <xf numFmtId="0" fontId="6" fillId="0" borderId="0" xfId="0" applyFont="1" applyBorder="1" applyAlignment="1">
      <alignment horizontal="center"/>
    </xf>
    <xf numFmtId="0" fontId="42" fillId="0" borderId="0" xfId="0" applyFont="1" applyBorder="1" applyAlignment="1"/>
    <xf numFmtId="0" fontId="43" fillId="0" borderId="0" xfId="0" applyFont="1" applyBorder="1" applyAlignment="1"/>
    <xf numFmtId="0" fontId="41" fillId="0" borderId="0" xfId="0" applyFont="1" applyBorder="1" applyAlignment="1">
      <alignment horizontal="left" vertical="center" wrapText="1"/>
    </xf>
    <xf numFmtId="4" fontId="41" fillId="0" borderId="0" xfId="0" applyNumberFormat="1" applyFont="1" applyBorder="1" applyAlignment="1">
      <alignment horizontal="right" vertical="center" wrapText="1"/>
    </xf>
    <xf numFmtId="4" fontId="7" fillId="0" borderId="0" xfId="0" applyNumberFormat="1" applyFont="1"/>
    <xf numFmtId="0" fontId="6" fillId="0" borderId="0" xfId="0" applyFont="1" applyBorder="1" applyAlignment="1">
      <alignment horizontal="justify" vertical="top" wrapText="1"/>
    </xf>
    <xf numFmtId="0" fontId="33" fillId="0" borderId="0" xfId="0" applyFont="1" applyBorder="1" applyAlignment="1">
      <alignment horizontal="center"/>
    </xf>
    <xf numFmtId="4" fontId="33" fillId="0" borderId="0" xfId="0" applyNumberFormat="1" applyFont="1" applyBorder="1" applyAlignment="1">
      <alignment horizontal="right" wrapText="1"/>
    </xf>
    <xf numFmtId="0" fontId="44" fillId="0" borderId="0" xfId="0" applyFont="1" applyFill="1" applyBorder="1" applyAlignment="1">
      <alignment horizontal="center"/>
    </xf>
    <xf numFmtId="4" fontId="44" fillId="0" borderId="0" xfId="0" applyNumberFormat="1" applyFont="1" applyFill="1" applyBorder="1" applyAlignment="1">
      <alignment horizontal="right"/>
    </xf>
    <xf numFmtId="0" fontId="6" fillId="0" borderId="0" xfId="0" applyFont="1" applyFill="1"/>
    <xf numFmtId="4" fontId="5" fillId="0" borderId="0" xfId="0" applyNumberFormat="1" applyFont="1" applyFill="1" applyBorder="1" applyAlignment="1">
      <alignment horizontal="right" wrapText="1"/>
    </xf>
    <xf numFmtId="0" fontId="45" fillId="0" borderId="0" xfId="0" applyFont="1" applyFill="1" applyBorder="1" applyAlignment="1">
      <alignment horizontal="center" vertical="center" wrapText="1"/>
    </xf>
    <xf numFmtId="2" fontId="42" fillId="0" borderId="0" xfId="0" applyNumberFormat="1" applyFont="1" applyFill="1" applyBorder="1" applyAlignment="1">
      <alignment horizontal="center"/>
    </xf>
    <xf numFmtId="4" fontId="42" fillId="0" borderId="0" xfId="0" applyNumberFormat="1" applyFont="1" applyFill="1" applyBorder="1" applyAlignment="1">
      <alignment horizontal="right"/>
    </xf>
    <xf numFmtId="4" fontId="41" fillId="0" borderId="0" xfId="0" applyNumberFormat="1" applyFont="1" applyFill="1" applyBorder="1" applyAlignment="1">
      <alignment horizontal="right"/>
    </xf>
    <xf numFmtId="4" fontId="41" fillId="0" borderId="0" xfId="0" applyNumberFormat="1" applyFont="1" applyFill="1" applyBorder="1" applyAlignment="1">
      <alignment horizontal="right" vertical="center" wrapText="1"/>
    </xf>
    <xf numFmtId="4" fontId="46" fillId="0" borderId="0" xfId="0" applyNumberFormat="1" applyFont="1" applyBorder="1" applyAlignment="1">
      <alignment horizontal="right" vertical="center"/>
    </xf>
    <xf numFmtId="0" fontId="33" fillId="0" borderId="0" xfId="0" applyFont="1" applyFill="1" applyBorder="1" applyAlignment="1">
      <alignment vertical="center"/>
    </xf>
    <xf numFmtId="49" fontId="35" fillId="0" borderId="0" xfId="9" applyFont="1" applyFill="1" applyBorder="1" applyAlignment="1">
      <alignment horizontal="right" vertical="center" wrapText="1"/>
    </xf>
    <xf numFmtId="49" fontId="35" fillId="0" borderId="0" xfId="9" applyFont="1" applyFill="1" applyBorder="1" applyAlignment="1">
      <alignment horizontal="center" vertical="center" wrapText="1"/>
    </xf>
    <xf numFmtId="0" fontId="35" fillId="0" borderId="0" xfId="0" applyFont="1" applyFill="1" applyBorder="1" applyAlignment="1">
      <alignment horizontal="center"/>
    </xf>
    <xf numFmtId="4" fontId="35" fillId="0" borderId="0" xfId="0" applyNumberFormat="1" applyFont="1" applyFill="1" applyBorder="1" applyAlignment="1">
      <alignment horizontal="right"/>
    </xf>
    <xf numFmtId="4" fontId="46" fillId="0" borderId="0" xfId="0" applyNumberFormat="1" applyFont="1" applyFill="1" applyBorder="1" applyAlignment="1">
      <alignment horizontal="right" vertical="center" wrapText="1"/>
    </xf>
    <xf numFmtId="49" fontId="24" fillId="0" borderId="0" xfId="0" applyNumberFormat="1" applyFont="1" applyFill="1" applyBorder="1" applyAlignment="1">
      <alignment horizontal="left" vertical="top"/>
    </xf>
    <xf numFmtId="49" fontId="24" fillId="0" borderId="0" xfId="0" applyNumberFormat="1" applyFont="1" applyFill="1" applyBorder="1" applyAlignment="1">
      <alignment vertical="center" wrapText="1"/>
    </xf>
    <xf numFmtId="4" fontId="24" fillId="0" borderId="0" xfId="0" applyNumberFormat="1" applyFont="1" applyFill="1" applyBorder="1" applyAlignment="1">
      <alignment horizontal="right" wrapText="1"/>
    </xf>
    <xf numFmtId="4" fontId="5" fillId="0" borderId="0" xfId="0" applyNumberFormat="1" applyFont="1" applyFill="1" applyBorder="1" applyAlignment="1">
      <alignment horizontal="right"/>
    </xf>
    <xf numFmtId="0" fontId="7" fillId="0" borderId="0" xfId="0" applyFont="1" applyFill="1" applyBorder="1" applyAlignment="1">
      <alignment vertical="center"/>
    </xf>
    <xf numFmtId="49" fontId="33" fillId="0" borderId="0" xfId="0" applyNumberFormat="1" applyFont="1" applyBorder="1" applyAlignment="1">
      <alignment horizontal="center" vertical="top" wrapText="1"/>
    </xf>
    <xf numFmtId="4" fontId="47" fillId="0" borderId="0" xfId="0" applyNumberFormat="1" applyFont="1" applyFill="1" applyBorder="1" applyAlignment="1">
      <alignment horizontal="right"/>
    </xf>
    <xf numFmtId="0" fontId="5" fillId="0" borderId="0" xfId="0" applyFont="1" applyFill="1" applyBorder="1" applyAlignment="1">
      <alignment horizontal="center" wrapText="1"/>
    </xf>
    <xf numFmtId="0" fontId="33" fillId="0" borderId="0" xfId="0" quotePrefix="1" applyFont="1" applyBorder="1" applyAlignment="1">
      <alignment horizontal="left" vertical="top" wrapText="1"/>
    </xf>
    <xf numFmtId="0" fontId="7" fillId="0" borderId="0" xfId="0" applyFont="1" applyBorder="1" applyAlignment="1">
      <alignment horizontal="center"/>
    </xf>
    <xf numFmtId="0" fontId="7" fillId="0" borderId="0" xfId="0" applyFont="1" applyFill="1" applyBorder="1" applyAlignment="1">
      <alignment horizontal="center"/>
    </xf>
    <xf numFmtId="0" fontId="42" fillId="0" borderId="0" xfId="0" applyFont="1" applyFill="1" applyBorder="1" applyAlignment="1">
      <alignment horizontal="center"/>
    </xf>
    <xf numFmtId="4" fontId="42" fillId="0" borderId="0" xfId="0" applyNumberFormat="1" applyFont="1" applyFill="1" applyBorder="1" applyAlignment="1">
      <alignment horizontal="right" wrapText="1"/>
    </xf>
    <xf numFmtId="4" fontId="48" fillId="0" borderId="0" xfId="0" applyNumberFormat="1" applyFont="1" applyFill="1" applyBorder="1" applyAlignment="1">
      <alignment horizontal="center"/>
    </xf>
    <xf numFmtId="0" fontId="35" fillId="0" borderId="0" xfId="0" applyFont="1" applyFill="1" applyBorder="1" applyAlignment="1"/>
    <xf numFmtId="4" fontId="44" fillId="0" borderId="0" xfId="0" applyNumberFormat="1" applyFont="1" applyFill="1" applyBorder="1" applyAlignment="1">
      <alignment horizontal="right" wrapText="1"/>
    </xf>
    <xf numFmtId="49" fontId="49" fillId="0" borderId="0" xfId="0" applyNumberFormat="1" applyFont="1" applyBorder="1" applyAlignment="1">
      <alignment horizontal="center" vertical="top"/>
    </xf>
    <xf numFmtId="49" fontId="50" fillId="0" borderId="0" xfId="0" applyNumberFormat="1" applyFont="1" applyBorder="1" applyAlignment="1">
      <alignment horizontal="left" vertical="top"/>
    </xf>
    <xf numFmtId="0" fontId="20" fillId="0" borderId="4" xfId="0" applyNumberFormat="1" applyFont="1" applyBorder="1" applyAlignment="1">
      <alignment horizontal="center" wrapText="1"/>
    </xf>
    <xf numFmtId="0" fontId="20" fillId="0" borderId="4" xfId="0" applyNumberFormat="1" applyFont="1" applyBorder="1" applyAlignment="1">
      <alignment horizontal="center"/>
    </xf>
    <xf numFmtId="4" fontId="20" fillId="0" borderId="4" xfId="0" applyNumberFormat="1" applyFont="1" applyBorder="1" applyAlignment="1">
      <alignment horizontal="center" wrapText="1"/>
    </xf>
    <xf numFmtId="4" fontId="20" fillId="0" borderId="4" xfId="0" applyNumberFormat="1" applyFont="1" applyBorder="1" applyAlignment="1">
      <alignment horizontal="center"/>
    </xf>
    <xf numFmtId="0" fontId="20" fillId="0" borderId="4" xfId="0" applyNumberFormat="1" applyFont="1" applyBorder="1"/>
    <xf numFmtId="0" fontId="20" fillId="0" borderId="4" xfId="0" applyNumberFormat="1" applyFont="1" applyBorder="1" applyAlignment="1">
      <alignment wrapText="1"/>
    </xf>
    <xf numFmtId="2" fontId="20" fillId="0" borderId="4" xfId="0" applyNumberFormat="1" applyFont="1" applyBorder="1"/>
    <xf numFmtId="4" fontId="20" fillId="0" borderId="4" xfId="0" applyNumberFormat="1" applyFont="1" applyBorder="1" applyAlignment="1">
      <alignment horizontal="right"/>
    </xf>
    <xf numFmtId="0" fontId="51" fillId="0" borderId="4" xfId="0" applyNumberFormat="1" applyFont="1" applyBorder="1" applyAlignment="1">
      <alignment horizontal="left" vertical="top"/>
    </xf>
    <xf numFmtId="0" fontId="51" fillId="0" borderId="4" xfId="0" applyNumberFormat="1" applyFont="1" applyBorder="1" applyAlignment="1">
      <alignment wrapText="1"/>
    </xf>
    <xf numFmtId="0" fontId="51" fillId="0" borderId="4" xfId="0" applyNumberFormat="1" applyFont="1" applyBorder="1" applyAlignment="1">
      <alignment horizontal="center"/>
    </xf>
    <xf numFmtId="2" fontId="51" fillId="0" borderId="4" xfId="0" applyNumberFormat="1" applyFont="1" applyBorder="1"/>
    <xf numFmtId="4" fontId="51" fillId="0" borderId="4" xfId="0" applyNumberFormat="1" applyFont="1" applyBorder="1" applyAlignment="1">
      <alignment horizontal="right"/>
    </xf>
    <xf numFmtId="0" fontId="20" fillId="0" borderId="4" xfId="0" applyNumberFormat="1" applyFont="1" applyBorder="1" applyAlignment="1">
      <alignment horizontal="left" vertical="top"/>
    </xf>
    <xf numFmtId="0" fontId="52" fillId="0" borderId="4" xfId="0" applyNumberFormat="1" applyFont="1" applyBorder="1" applyAlignment="1">
      <alignment wrapText="1"/>
    </xf>
    <xf numFmtId="2" fontId="20" fillId="0" borderId="4" xfId="0" applyNumberFormat="1" applyFont="1" applyBorder="1" applyAlignment="1">
      <alignment horizontal="right"/>
    </xf>
    <xf numFmtId="0" fontId="51" fillId="0" borderId="0" xfId="0" applyFont="1"/>
    <xf numFmtId="0" fontId="51" fillId="0" borderId="40" xfId="0" applyNumberFormat="1" applyFont="1" applyBorder="1" applyAlignment="1">
      <alignment vertical="top"/>
    </xf>
    <xf numFmtId="168" fontId="51" fillId="7" borderId="4" xfId="0" applyNumberFormat="1" applyFont="1" applyFill="1" applyBorder="1" applyAlignment="1">
      <alignment horizontal="center"/>
    </xf>
    <xf numFmtId="4" fontId="51" fillId="7" borderId="4" xfId="0" applyNumberFormat="1" applyFont="1" applyFill="1" applyBorder="1"/>
    <xf numFmtId="0" fontId="2" fillId="0" borderId="4" xfId="0" applyNumberFormat="1" applyFont="1" applyBorder="1" applyAlignment="1">
      <alignment wrapText="1"/>
    </xf>
    <xf numFmtId="0" fontId="2" fillId="0" borderId="41" xfId="0" applyNumberFormat="1" applyFont="1" applyBorder="1" applyAlignment="1">
      <alignment vertical="top"/>
    </xf>
    <xf numFmtId="0" fontId="2" fillId="0" borderId="4" xfId="0" applyNumberFormat="1" applyFont="1" applyBorder="1" applyAlignment="1">
      <alignment horizontal="center"/>
    </xf>
    <xf numFmtId="4" fontId="2" fillId="0" borderId="4" xfId="0" applyNumberFormat="1" applyFont="1" applyBorder="1"/>
    <xf numFmtId="4" fontId="2" fillId="0" borderId="4" xfId="0" applyNumberFormat="1" applyFont="1" applyBorder="1" applyAlignment="1">
      <alignment horizontal="right"/>
    </xf>
    <xf numFmtId="0" fontId="2" fillId="0" borderId="0" xfId="0" applyFont="1"/>
    <xf numFmtId="0" fontId="51" fillId="0" borderId="40" xfId="0" applyFont="1" applyBorder="1" applyAlignment="1">
      <alignment horizontal="left" vertical="top" wrapText="1"/>
    </xf>
    <xf numFmtId="0" fontId="2" fillId="0" borderId="42" xfId="0" applyFont="1" applyBorder="1" applyAlignment="1">
      <alignment vertical="center" wrapText="1"/>
    </xf>
    <xf numFmtId="0" fontId="2" fillId="0" borderId="4" xfId="0" applyFont="1" applyFill="1" applyBorder="1" applyAlignment="1">
      <alignment horizontal="center"/>
    </xf>
    <xf numFmtId="4" fontId="51" fillId="0" borderId="4" xfId="0" applyNumberFormat="1" applyFont="1" applyBorder="1"/>
    <xf numFmtId="0" fontId="20" fillId="0" borderId="0" xfId="0" applyFont="1"/>
    <xf numFmtId="0" fontId="51" fillId="0" borderId="4" xfId="0" applyNumberFormat="1" applyFont="1" applyBorder="1" applyAlignment="1">
      <alignment vertical="top" wrapText="1" readingOrder="1"/>
    </xf>
    <xf numFmtId="0" fontId="2" fillId="0" borderId="40" xfId="0" applyNumberFormat="1" applyFont="1" applyBorder="1" applyAlignment="1">
      <alignment vertical="top"/>
    </xf>
    <xf numFmtId="0" fontId="2" fillId="0" borderId="43" xfId="0" applyNumberFormat="1" applyFont="1" applyBorder="1" applyAlignment="1">
      <alignment vertical="top"/>
    </xf>
    <xf numFmtId="0" fontId="2" fillId="0" borderId="40" xfId="0" applyNumberFormat="1" applyFont="1" applyBorder="1" applyAlignment="1">
      <alignment horizontal="left" vertical="top"/>
    </xf>
    <xf numFmtId="49" fontId="51" fillId="0" borderId="4" xfId="0" applyNumberFormat="1" applyFont="1" applyBorder="1" applyAlignment="1">
      <alignment wrapText="1"/>
    </xf>
    <xf numFmtId="49" fontId="2" fillId="0" borderId="41" xfId="0" applyNumberFormat="1" applyFont="1" applyBorder="1" applyAlignment="1">
      <alignment vertical="top"/>
    </xf>
    <xf numFmtId="49" fontId="2" fillId="0" borderId="4" xfId="0" applyNumberFormat="1" applyFont="1" applyBorder="1" applyAlignment="1">
      <alignment wrapText="1"/>
    </xf>
    <xf numFmtId="0" fontId="2" fillId="0" borderId="4" xfId="0" applyFont="1" applyBorder="1" applyAlignment="1">
      <alignment horizontal="center"/>
    </xf>
    <xf numFmtId="2" fontId="2" fillId="0" borderId="4" xfId="0" applyNumberFormat="1" applyFont="1" applyBorder="1" applyAlignment="1">
      <alignment horizontal="right"/>
    </xf>
    <xf numFmtId="168" fontId="51" fillId="7" borderId="4" xfId="0" applyNumberFormat="1" applyFont="1" applyFill="1" applyBorder="1"/>
    <xf numFmtId="168" fontId="51" fillId="7" borderId="4" xfId="0" applyNumberFormat="1" applyFont="1" applyFill="1" applyBorder="1" applyAlignment="1">
      <alignment horizontal="right"/>
    </xf>
    <xf numFmtId="0" fontId="51" fillId="0" borderId="41" xfId="0" applyNumberFormat="1" applyFont="1" applyBorder="1" applyAlignment="1">
      <alignment vertical="top"/>
    </xf>
    <xf numFmtId="49" fontId="51" fillId="0" borderId="0" xfId="0" applyNumberFormat="1" applyFont="1"/>
    <xf numFmtId="2" fontId="51" fillId="0" borderId="4" xfId="0" applyNumberFormat="1" applyFont="1" applyBorder="1" applyAlignment="1">
      <alignment horizontal="right"/>
    </xf>
    <xf numFmtId="49" fontId="51" fillId="0" borderId="41" xfId="0" applyNumberFormat="1" applyFont="1" applyBorder="1" applyAlignment="1">
      <alignment vertical="top"/>
    </xf>
    <xf numFmtId="0" fontId="51" fillId="0" borderId="43" xfId="0" applyNumberFormat="1" applyFont="1" applyBorder="1" applyAlignment="1">
      <alignment vertical="top"/>
    </xf>
    <xf numFmtId="49" fontId="51" fillId="0" borderId="4" xfId="0" applyNumberFormat="1" applyFont="1" applyBorder="1" applyAlignment="1">
      <alignment horizontal="justify" vertical="top"/>
    </xf>
    <xf numFmtId="0" fontId="51" fillId="0" borderId="4" xfId="0" applyFont="1" applyBorder="1" applyAlignment="1">
      <alignment horizontal="center"/>
    </xf>
    <xf numFmtId="49" fontId="51" fillId="0" borderId="43" xfId="0" applyNumberFormat="1" applyFont="1" applyBorder="1" applyAlignment="1">
      <alignment horizontal="justify" vertical="top"/>
    </xf>
    <xf numFmtId="49" fontId="51" fillId="0" borderId="4" xfId="0" applyNumberFormat="1" applyFont="1" applyBorder="1" applyAlignment="1">
      <alignment horizontal="justify" vertical="top" wrapText="1"/>
    </xf>
    <xf numFmtId="0" fontId="51" fillId="0" borderId="4" xfId="0" applyFont="1" applyFill="1" applyBorder="1" applyAlignment="1">
      <alignment horizontal="justify" vertical="top" wrapText="1"/>
    </xf>
    <xf numFmtId="0" fontId="51" fillId="0" borderId="0" xfId="0" applyFont="1" applyFill="1" applyAlignment="1">
      <alignment horizontal="justify" vertical="top" wrapText="1"/>
    </xf>
    <xf numFmtId="49" fontId="51" fillId="0" borderId="0" xfId="0" applyNumberFormat="1" applyFont="1" applyAlignment="1">
      <alignment horizontal="justify" vertical="top"/>
    </xf>
    <xf numFmtId="49" fontId="51" fillId="0" borderId="40" xfId="0" applyNumberFormat="1" applyFont="1" applyBorder="1" applyAlignment="1">
      <alignment vertical="top"/>
    </xf>
    <xf numFmtId="49" fontId="51" fillId="0" borderId="4" xfId="0" applyNumberFormat="1" applyFont="1" applyBorder="1" applyAlignment="1">
      <alignment horizontal="center"/>
    </xf>
    <xf numFmtId="0" fontId="51" fillId="0" borderId="41" xfId="0" applyFont="1" applyBorder="1"/>
    <xf numFmtId="2" fontId="51" fillId="0" borderId="4" xfId="0" applyNumberFormat="1" applyFont="1" applyFill="1" applyBorder="1" applyAlignment="1">
      <alignment horizontal="center"/>
    </xf>
    <xf numFmtId="2" fontId="51" fillId="0" borderId="4" xfId="0" applyNumberFormat="1" applyFont="1" applyFill="1" applyBorder="1" applyAlignment="1">
      <alignment horizontal="right"/>
    </xf>
    <xf numFmtId="2" fontId="51" fillId="0" borderId="4" xfId="0" applyNumberFormat="1" applyFont="1" applyFill="1" applyBorder="1"/>
    <xf numFmtId="0" fontId="20" fillId="0" borderId="4" xfId="0" applyNumberFormat="1" applyFont="1" applyBorder="1" applyAlignment="1">
      <alignment horizontal="right" vertical="top"/>
    </xf>
    <xf numFmtId="0" fontId="4" fillId="0" borderId="4" xfId="0" applyNumberFormat="1" applyFont="1" applyBorder="1" applyAlignment="1">
      <alignment horizontal="right" wrapText="1"/>
    </xf>
    <xf numFmtId="0" fontId="20" fillId="0" borderId="4" xfId="0" applyNumberFormat="1" applyFont="1" applyBorder="1" applyAlignment="1">
      <alignment horizontal="right"/>
    </xf>
    <xf numFmtId="4" fontId="4" fillId="0" borderId="4" xfId="0" applyNumberFormat="1" applyFont="1" applyBorder="1" applyAlignment="1">
      <alignment horizontal="right"/>
    </xf>
    <xf numFmtId="0" fontId="56" fillId="0" borderId="4" xfId="0" applyNumberFormat="1" applyFont="1" applyBorder="1" applyAlignment="1">
      <alignment horizontal="left" vertical="top"/>
    </xf>
    <xf numFmtId="0" fontId="57" fillId="0" borderId="4" xfId="0" applyNumberFormat="1" applyFont="1" applyBorder="1" applyAlignment="1">
      <alignment wrapText="1"/>
    </xf>
    <xf numFmtId="0" fontId="56" fillId="0" borderId="4" xfId="0" applyNumberFormat="1" applyFont="1" applyBorder="1" applyAlignment="1">
      <alignment horizontal="center"/>
    </xf>
    <xf numFmtId="2" fontId="56" fillId="0" borderId="4" xfId="0" applyNumberFormat="1" applyFont="1" applyBorder="1" applyAlignment="1">
      <alignment horizontal="right"/>
    </xf>
    <xf numFmtId="2" fontId="56" fillId="0" borderId="4" xfId="0" applyNumberFormat="1" applyFont="1" applyBorder="1"/>
    <xf numFmtId="0" fontId="56" fillId="0" borderId="0" xfId="0" applyFont="1"/>
    <xf numFmtId="2" fontId="2" fillId="0" borderId="4" xfId="0" applyNumberFormat="1" applyFont="1" applyBorder="1"/>
    <xf numFmtId="49" fontId="2" fillId="0" borderId="4" xfId="0" applyNumberFormat="1" applyFont="1" applyBorder="1" applyAlignment="1">
      <alignment horizontal="center"/>
    </xf>
    <xf numFmtId="0" fontId="2" fillId="0" borderId="43" xfId="0" applyFont="1" applyBorder="1"/>
    <xf numFmtId="0" fontId="2" fillId="0" borderId="4" xfId="0" applyNumberFormat="1" applyFont="1" applyBorder="1" applyAlignment="1">
      <alignment horizontal="left" vertical="top"/>
    </xf>
    <xf numFmtId="0" fontId="2" fillId="0" borderId="4" xfId="0" applyFont="1" applyBorder="1"/>
    <xf numFmtId="0" fontId="4" fillId="0" borderId="4" xfId="0" applyNumberFormat="1" applyFont="1" applyBorder="1" applyAlignment="1">
      <alignment wrapText="1"/>
    </xf>
    <xf numFmtId="0" fontId="56" fillId="0" borderId="43" xfId="0" applyNumberFormat="1" applyFont="1" applyBorder="1" applyAlignment="1">
      <alignment vertical="top"/>
    </xf>
    <xf numFmtId="49" fontId="57" fillId="0" borderId="4" xfId="0" applyNumberFormat="1" applyFont="1" applyBorder="1" applyAlignment="1">
      <alignment horizontal="right" wrapText="1"/>
    </xf>
    <xf numFmtId="49" fontId="56" fillId="0" borderId="4" xfId="0" applyNumberFormat="1" applyFont="1" applyBorder="1" applyAlignment="1">
      <alignment horizontal="center"/>
    </xf>
    <xf numFmtId="4" fontId="56" fillId="0" borderId="4" xfId="0" applyNumberFormat="1" applyFont="1" applyBorder="1"/>
    <xf numFmtId="4" fontId="57" fillId="0" borderId="4" xfId="0" applyNumberFormat="1" applyFont="1" applyBorder="1"/>
    <xf numFmtId="49" fontId="56" fillId="0" borderId="0" xfId="0" applyNumberFormat="1" applyFont="1"/>
    <xf numFmtId="0" fontId="52" fillId="0" borderId="4" xfId="0" applyNumberFormat="1" applyFont="1" applyBorder="1" applyAlignment="1">
      <alignment horizontal="right" wrapText="1"/>
    </xf>
    <xf numFmtId="49" fontId="51" fillId="0" borderId="4" xfId="0" applyNumberFormat="1" applyFont="1" applyBorder="1" applyAlignment="1">
      <alignment horizontal="left" vertical="top"/>
    </xf>
    <xf numFmtId="49" fontId="4" fillId="0" borderId="4" xfId="0" applyNumberFormat="1" applyFont="1" applyBorder="1" applyAlignment="1">
      <alignment wrapText="1"/>
    </xf>
    <xf numFmtId="49" fontId="51" fillId="0" borderId="43" xfId="0" applyNumberFormat="1" applyFont="1" applyBorder="1" applyAlignment="1">
      <alignment vertical="top"/>
    </xf>
    <xf numFmtId="0" fontId="51" fillId="0" borderId="4" xfId="0" applyFont="1" applyBorder="1" applyAlignment="1">
      <alignment vertical="top" wrapText="1"/>
    </xf>
    <xf numFmtId="0" fontId="51" fillId="0" borderId="37" xfId="0" applyFont="1" applyBorder="1" applyAlignment="1">
      <alignment horizontal="center"/>
    </xf>
    <xf numFmtId="0" fontId="51" fillId="0" borderId="40" xfId="0" applyFont="1" applyBorder="1" applyAlignment="1">
      <alignment vertical="top" wrapText="1"/>
    </xf>
    <xf numFmtId="0" fontId="51" fillId="0" borderId="4" xfId="0" applyFont="1" applyBorder="1" applyAlignment="1">
      <alignment horizontal="justify" vertical="top" wrapText="1"/>
    </xf>
    <xf numFmtId="0" fontId="51" fillId="0" borderId="43" xfId="0" applyFont="1" applyBorder="1" applyAlignment="1">
      <alignment horizontal="right" vertical="top" wrapText="1"/>
    </xf>
    <xf numFmtId="49" fontId="52" fillId="0" borderId="4" xfId="0" applyNumberFormat="1" applyFont="1" applyBorder="1" applyAlignment="1">
      <alignment horizontal="right" wrapText="1"/>
    </xf>
    <xf numFmtId="4" fontId="52" fillId="0" borderId="4" xfId="0" applyNumberFormat="1" applyFont="1" applyBorder="1"/>
    <xf numFmtId="49" fontId="52" fillId="0" borderId="4" xfId="0" applyNumberFormat="1" applyFont="1" applyBorder="1" applyAlignment="1">
      <alignment wrapText="1"/>
    </xf>
    <xf numFmtId="0" fontId="5" fillId="0" borderId="4" xfId="0" applyNumberFormat="1" applyFont="1" applyBorder="1" applyAlignment="1">
      <alignment horizontal="center"/>
    </xf>
    <xf numFmtId="4" fontId="20" fillId="0" borderId="4" xfId="0" applyNumberFormat="1" applyFont="1" applyBorder="1" applyAlignment="1">
      <alignment horizontal="right" wrapText="1"/>
    </xf>
    <xf numFmtId="0" fontId="52" fillId="0" borderId="4" xfId="0" applyNumberFormat="1" applyFont="1" applyBorder="1" applyAlignment="1">
      <alignment horizontal="center" wrapText="1"/>
    </xf>
    <xf numFmtId="49" fontId="51" fillId="0" borderId="38" xfId="0" applyNumberFormat="1" applyFont="1" applyBorder="1" applyAlignment="1">
      <alignment wrapText="1"/>
    </xf>
    <xf numFmtId="49" fontId="51" fillId="0" borderId="38" xfId="0" applyNumberFormat="1" applyFont="1" applyBorder="1" applyAlignment="1">
      <alignment horizontal="center"/>
    </xf>
    <xf numFmtId="2" fontId="51" fillId="0" borderId="38" xfId="0" applyNumberFormat="1" applyFont="1" applyBorder="1"/>
    <xf numFmtId="4" fontId="51" fillId="0" borderId="38" xfId="0" applyNumberFormat="1" applyFont="1" applyBorder="1" applyAlignment="1">
      <alignment horizontal="right"/>
    </xf>
    <xf numFmtId="4" fontId="51" fillId="0" borderId="37" xfId="0" applyNumberFormat="1" applyFont="1" applyBorder="1"/>
    <xf numFmtId="0" fontId="5" fillId="0" borderId="11" xfId="0" applyNumberFormat="1" applyFont="1" applyFill="1" applyBorder="1" applyAlignment="1">
      <alignment vertical="top"/>
    </xf>
    <xf numFmtId="0" fontId="6" fillId="0" borderId="11" xfId="0" applyNumberFormat="1" applyFont="1" applyFill="1" applyBorder="1" applyAlignment="1">
      <alignment vertical="top"/>
    </xf>
    <xf numFmtId="0" fontId="2" fillId="0" borderId="11" xfId="0" applyFont="1" applyBorder="1"/>
    <xf numFmtId="164" fontId="6" fillId="0" borderId="11" xfId="0" applyNumberFormat="1" applyFont="1" applyBorder="1" applyAlignment="1">
      <alignment horizontal="right" vertical="top"/>
    </xf>
    <xf numFmtId="164" fontId="5" fillId="0" borderId="0" xfId="0" applyNumberFormat="1" applyFont="1" applyFill="1" applyBorder="1" applyAlignment="1">
      <alignment horizontal="right" vertical="top"/>
    </xf>
    <xf numFmtId="164" fontId="6" fillId="0" borderId="11" xfId="0" applyNumberFormat="1" applyFont="1" applyFill="1" applyBorder="1" applyAlignment="1">
      <alignment horizontal="right" vertical="top"/>
    </xf>
    <xf numFmtId="0" fontId="6" fillId="0" borderId="0" xfId="0" applyNumberFormat="1" applyFont="1" applyFill="1" applyBorder="1" applyAlignment="1">
      <alignment vertical="top"/>
    </xf>
    <xf numFmtId="164" fontId="6" fillId="0" borderId="0" xfId="0" applyNumberFormat="1" applyFont="1" applyFill="1" applyBorder="1" applyAlignment="1">
      <alignment horizontal="right" vertical="top"/>
    </xf>
    <xf numFmtId="49" fontId="5" fillId="0" borderId="0" xfId="0" applyNumberFormat="1" applyFont="1" applyBorder="1" applyAlignment="1">
      <alignment vertical="top"/>
    </xf>
    <xf numFmtId="2" fontId="5" fillId="0" borderId="0" xfId="0" applyNumberFormat="1" applyFont="1" applyBorder="1" applyAlignment="1">
      <alignment horizontal="center" vertical="top"/>
    </xf>
    <xf numFmtId="49" fontId="5" fillId="0" borderId="0" xfId="0" applyNumberFormat="1" applyFont="1" applyFill="1" applyBorder="1" applyAlignment="1">
      <alignment horizontal="center" vertical="top"/>
    </xf>
    <xf numFmtId="164" fontId="5" fillId="0" borderId="3" xfId="0" applyNumberFormat="1" applyFont="1" applyFill="1" applyBorder="1" applyAlignment="1">
      <alignment horizontal="right" vertical="top"/>
    </xf>
    <xf numFmtId="0" fontId="7" fillId="0" borderId="0" xfId="0" applyFont="1" applyAlignment="1">
      <alignment horizontal="center"/>
    </xf>
    <xf numFmtId="0" fontId="15" fillId="2" borderId="0" xfId="0" applyFont="1" applyFill="1"/>
    <xf numFmtId="0" fontId="24" fillId="0" borderId="0" xfId="0" applyFont="1" applyAlignment="1">
      <alignment horizontal="center"/>
    </xf>
    <xf numFmtId="0" fontId="24" fillId="0" borderId="0" xfId="0" applyFont="1" applyAlignment="1">
      <alignment horizontal="justify" vertical="top" wrapText="1"/>
    </xf>
    <xf numFmtId="0" fontId="24" fillId="0" borderId="0" xfId="0" applyFont="1" applyAlignment="1">
      <alignment horizontal="right" vertical="top" wrapText="1"/>
    </xf>
    <xf numFmtId="167" fontId="24" fillId="0" borderId="0" xfId="0" applyNumberFormat="1" applyFont="1" applyBorder="1" applyAlignment="1">
      <alignment horizontal="right" vertical="center" wrapText="1"/>
    </xf>
    <xf numFmtId="166" fontId="5" fillId="2" borderId="0" xfId="0" applyNumberFormat="1" applyFont="1" applyFill="1" applyAlignment="1">
      <alignment horizontal="right"/>
    </xf>
    <xf numFmtId="0" fontId="6" fillId="0" borderId="0" xfId="0" applyFont="1" applyAlignment="1">
      <alignment horizontal="right"/>
    </xf>
    <xf numFmtId="167" fontId="5" fillId="2" borderId="0" xfId="0" applyNumberFormat="1" applyFont="1" applyFill="1" applyBorder="1" applyAlignment="1">
      <alignment horizontal="right" vertical="center" wrapText="1"/>
    </xf>
    <xf numFmtId="0" fontId="5" fillId="2" borderId="0" xfId="0" applyFont="1" applyFill="1" applyAlignment="1">
      <alignment horizontal="center"/>
    </xf>
    <xf numFmtId="0" fontId="5" fillId="2" borderId="0" xfId="0" applyFont="1" applyFill="1" applyAlignment="1">
      <alignment horizontal="justify" vertical="top" wrapText="1"/>
    </xf>
    <xf numFmtId="0" fontId="5" fillId="0" borderId="0" xfId="0" applyFont="1" applyAlignment="1">
      <alignment horizontal="center"/>
    </xf>
    <xf numFmtId="0" fontId="5" fillId="0" borderId="0" xfId="0" applyFont="1" applyAlignment="1">
      <alignment horizontal="justify" vertical="top" wrapText="1"/>
    </xf>
    <xf numFmtId="0" fontId="58" fillId="0" borderId="0" xfId="0" applyFont="1" applyBorder="1" applyAlignment="1">
      <alignment horizontal="center"/>
    </xf>
    <xf numFmtId="0" fontId="59" fillId="0" borderId="0" xfId="0" applyFont="1" applyBorder="1" applyAlignment="1">
      <alignment horizontal="right" vertical="top" wrapText="1"/>
    </xf>
    <xf numFmtId="167" fontId="59" fillId="0" borderId="0" xfId="0" applyNumberFormat="1" applyFont="1" applyBorder="1" applyAlignment="1">
      <alignment horizontal="right" vertical="center" wrapText="1"/>
    </xf>
    <xf numFmtId="165" fontId="58" fillId="0" borderId="0" xfId="0" applyNumberFormat="1" applyFont="1" applyAlignment="1">
      <alignment horizontal="right"/>
    </xf>
    <xf numFmtId="0" fontId="58" fillId="0" borderId="0" xfId="0" applyFont="1" applyBorder="1" applyAlignment="1">
      <alignment horizontal="right"/>
    </xf>
    <xf numFmtId="0" fontId="59" fillId="2" borderId="34" xfId="0" applyFont="1" applyFill="1" applyBorder="1" applyAlignment="1">
      <alignment horizontal="center" vertical="top" wrapText="1"/>
    </xf>
    <xf numFmtId="0" fontId="59" fillId="2" borderId="34" xfId="0" applyFont="1" applyFill="1" applyBorder="1" applyAlignment="1">
      <alignment horizontal="center" vertical="center" wrapText="1"/>
    </xf>
    <xf numFmtId="165" fontId="59" fillId="2" borderId="34" xfId="0" applyNumberFormat="1" applyFont="1" applyFill="1" applyBorder="1" applyAlignment="1">
      <alignment horizontal="center" vertical="center" wrapText="1"/>
    </xf>
    <xf numFmtId="0" fontId="58" fillId="2" borderId="34" xfId="0" applyFont="1" applyFill="1" applyBorder="1" applyAlignment="1">
      <alignment horizontal="center" vertical="top" wrapText="1"/>
    </xf>
    <xf numFmtId="0" fontId="58" fillId="2" borderId="34" xfId="0" applyFont="1" applyFill="1" applyBorder="1" applyAlignment="1">
      <alignment vertical="top" wrapText="1"/>
    </xf>
    <xf numFmtId="0" fontId="59" fillId="0" borderId="0" xfId="0" applyFont="1" applyAlignment="1">
      <alignment horizontal="center" vertical="top" wrapText="1"/>
    </xf>
    <xf numFmtId="165" fontId="59" fillId="0" borderId="0" xfId="0" applyNumberFormat="1" applyFont="1" applyAlignment="1">
      <alignment horizontal="right" vertical="top" wrapText="1"/>
    </xf>
    <xf numFmtId="0" fontId="59" fillId="2" borderId="1" xfId="0" applyFont="1" applyFill="1" applyBorder="1" applyAlignment="1">
      <alignment horizontal="center" vertical="top" wrapText="1"/>
    </xf>
    <xf numFmtId="0" fontId="59" fillId="2" borderId="2" xfId="0" applyFont="1" applyFill="1" applyBorder="1" applyAlignment="1">
      <alignment horizontal="center" vertical="top" wrapText="1"/>
    </xf>
    <xf numFmtId="165" fontId="59" fillId="2" borderId="2" xfId="0" applyNumberFormat="1" applyFont="1" applyFill="1" applyBorder="1" applyAlignment="1">
      <alignment horizontal="right" vertical="top" wrapText="1"/>
    </xf>
    <xf numFmtId="165" fontId="59" fillId="2" borderId="3" xfId="0" applyNumberFormat="1" applyFont="1" applyFill="1" applyBorder="1" applyAlignment="1">
      <alignment horizontal="right" vertical="top" wrapText="1"/>
    </xf>
    <xf numFmtId="0" fontId="58" fillId="0" borderId="0" xfId="0" applyFont="1" applyAlignment="1">
      <alignment horizontal="center" vertical="top" wrapText="1"/>
    </xf>
    <xf numFmtId="0" fontId="58" fillId="0" borderId="0" xfId="0" applyFont="1" applyAlignment="1">
      <alignment vertical="top" wrapText="1"/>
    </xf>
    <xf numFmtId="165" fontId="58" fillId="0" borderId="0" xfId="0" applyNumberFormat="1" applyFont="1" applyAlignment="1">
      <alignment horizontal="right" vertical="top" wrapText="1"/>
    </xf>
    <xf numFmtId="0" fontId="58" fillId="5" borderId="1" xfId="0" applyFont="1" applyFill="1" applyBorder="1" applyAlignment="1">
      <alignment horizontal="center" vertical="top" wrapText="1"/>
    </xf>
    <xf numFmtId="0" fontId="59" fillId="5" borderId="2" xfId="0" applyFont="1" applyFill="1" applyBorder="1" applyAlignment="1">
      <alignment horizontal="right" vertical="top" wrapText="1"/>
    </xf>
    <xf numFmtId="0" fontId="58" fillId="5" borderId="2" xfId="0" applyFont="1" applyFill="1" applyBorder="1" applyAlignment="1">
      <alignment horizontal="center" vertical="top" wrapText="1"/>
    </xf>
    <xf numFmtId="165" fontId="59" fillId="5" borderId="2" xfId="0" applyNumberFormat="1" applyFont="1" applyFill="1" applyBorder="1" applyAlignment="1">
      <alignment horizontal="right" vertical="top" wrapText="1"/>
    </xf>
    <xf numFmtId="165" fontId="59" fillId="5" borderId="3" xfId="0" applyNumberFormat="1" applyFont="1" applyFill="1" applyBorder="1" applyAlignment="1">
      <alignment horizontal="right" vertical="top" wrapText="1"/>
    </xf>
    <xf numFmtId="0" fontId="12" fillId="2" borderId="5" xfId="0" applyNumberFormat="1" applyFont="1" applyFill="1" applyBorder="1" applyAlignment="1">
      <alignment wrapText="1"/>
    </xf>
    <xf numFmtId="4" fontId="53" fillId="0" borderId="5" xfId="0" applyNumberFormat="1" applyFont="1" applyFill="1" applyBorder="1" applyAlignment="1">
      <alignment horizontal="right" wrapText="1"/>
    </xf>
    <xf numFmtId="0" fontId="12" fillId="0" borderId="13" xfId="0" applyNumberFormat="1" applyFont="1" applyFill="1" applyBorder="1" applyAlignment="1">
      <alignment horizontal="center" vertical="center" textRotation="90" wrapText="1"/>
    </xf>
    <xf numFmtId="0" fontId="13" fillId="0" borderId="5" xfId="0" applyNumberFormat="1" applyFont="1" applyFill="1" applyBorder="1" applyAlignment="1">
      <alignment horizontal="right" wrapText="1"/>
    </xf>
    <xf numFmtId="0" fontId="12" fillId="4" borderId="5" xfId="0" applyNumberFormat="1" applyFont="1" applyFill="1" applyBorder="1" applyAlignment="1">
      <alignment vertical="top" wrapText="1"/>
    </xf>
    <xf numFmtId="0" fontId="60" fillId="4" borderId="5" xfId="0" applyNumberFormat="1" applyFont="1" applyFill="1" applyBorder="1" applyAlignment="1">
      <alignment vertical="top" wrapText="1"/>
    </xf>
    <xf numFmtId="0" fontId="12" fillId="4" borderId="5" xfId="0" applyNumberFormat="1" applyFont="1" applyFill="1" applyBorder="1" applyAlignment="1">
      <alignment horizontal="center" wrapText="1"/>
    </xf>
    <xf numFmtId="2" fontId="12" fillId="4" borderId="5" xfId="0" applyNumberFormat="1" applyFont="1" applyFill="1" applyBorder="1" applyAlignment="1">
      <alignment wrapText="1"/>
    </xf>
    <xf numFmtId="4" fontId="12" fillId="4" borderId="5" xfId="0" applyNumberFormat="1" applyFont="1" applyFill="1" applyBorder="1" applyAlignment="1">
      <alignment wrapText="1"/>
    </xf>
    <xf numFmtId="4" fontId="61" fillId="0" borderId="4" xfId="0" applyNumberFormat="1" applyFont="1" applyFill="1" applyBorder="1" applyAlignment="1">
      <alignment wrapText="1"/>
    </xf>
    <xf numFmtId="4" fontId="62" fillId="0" borderId="4" xfId="0" applyNumberFormat="1" applyFont="1" applyFill="1" applyBorder="1" applyAlignment="1">
      <alignment wrapText="1"/>
    </xf>
    <xf numFmtId="4" fontId="60" fillId="0" borderId="4" xfId="0" applyNumberFormat="1" applyFont="1" applyFill="1" applyBorder="1" applyAlignment="1">
      <alignment vertical="center" wrapText="1"/>
    </xf>
    <xf numFmtId="0" fontId="12" fillId="0" borderId="0" xfId="0" applyNumberFormat="1" applyFont="1" applyFill="1" applyBorder="1" applyAlignment="1">
      <alignment vertical="top" wrapText="1"/>
    </xf>
    <xf numFmtId="0" fontId="13" fillId="0" borderId="0" xfId="0" applyNumberFormat="1" applyFont="1" applyFill="1" applyBorder="1" applyAlignment="1">
      <alignment vertical="center" wrapText="1"/>
    </xf>
    <xf numFmtId="0" fontId="12" fillId="0" borderId="0" xfId="0" applyNumberFormat="1" applyFont="1" applyFill="1" applyBorder="1" applyAlignment="1">
      <alignment horizontal="center" wrapText="1"/>
    </xf>
    <xf numFmtId="4" fontId="12" fillId="0" borderId="0" xfId="0" applyNumberFormat="1" applyFont="1" applyFill="1" applyBorder="1" applyAlignment="1">
      <alignment wrapText="1"/>
    </xf>
    <xf numFmtId="4" fontId="13" fillId="0" borderId="0" xfId="0" applyNumberFormat="1" applyFont="1" applyFill="1" applyBorder="1" applyAlignment="1">
      <alignment wrapText="1"/>
    </xf>
    <xf numFmtId="0" fontId="2" fillId="0" borderId="0" xfId="0" applyFont="1" applyBorder="1" applyAlignment="1">
      <alignment vertical="top"/>
    </xf>
    <xf numFmtId="0" fontId="2" fillId="0" borderId="0" xfId="0" applyFont="1" applyBorder="1" applyAlignment="1"/>
    <xf numFmtId="4" fontId="2" fillId="0" borderId="0" xfId="0" applyNumberFormat="1" applyFont="1" applyBorder="1" applyAlignment="1"/>
    <xf numFmtId="0" fontId="10" fillId="0" borderId="5" xfId="0" applyNumberFormat="1" applyFont="1" applyFill="1" applyBorder="1" applyAlignment="1">
      <alignment horizontal="center" wrapText="1"/>
    </xf>
    <xf numFmtId="0" fontId="59" fillId="2" borderId="2" xfId="0" applyFont="1" applyFill="1" applyBorder="1" applyAlignment="1">
      <alignment horizontal="left" vertical="top" wrapText="1"/>
    </xf>
    <xf numFmtId="0" fontId="12" fillId="3" borderId="5" xfId="0" applyNumberFormat="1" applyFont="1" applyFill="1" applyBorder="1" applyAlignment="1">
      <alignment horizontal="center" wrapText="1"/>
    </xf>
    <xf numFmtId="2" fontId="12" fillId="3" borderId="5" xfId="0" applyNumberFormat="1" applyFont="1" applyFill="1" applyBorder="1" applyAlignment="1">
      <alignment wrapText="1"/>
    </xf>
    <xf numFmtId="4" fontId="12" fillId="3" borderId="5" xfId="0" applyNumberFormat="1" applyFont="1" applyFill="1" applyBorder="1" applyAlignment="1">
      <alignment wrapText="1"/>
    </xf>
    <xf numFmtId="0" fontId="10" fillId="0" borderId="5" xfId="0" applyNumberFormat="1" applyFont="1" applyFill="1" applyBorder="1" applyAlignment="1">
      <alignment horizontal="center" wrapText="1"/>
    </xf>
    <xf numFmtId="0" fontId="51" fillId="0" borderId="41" xfId="0" applyNumberFormat="1" applyFont="1" applyBorder="1" applyAlignment="1">
      <alignment horizontal="left" vertical="top"/>
    </xf>
    <xf numFmtId="0" fontId="22" fillId="0" borderId="0" xfId="0" applyFont="1" applyBorder="1" applyAlignment="1"/>
    <xf numFmtId="0" fontId="15" fillId="0" borderId="0" xfId="0" applyFont="1" applyFill="1" applyBorder="1"/>
    <xf numFmtId="0" fontId="15" fillId="0" borderId="0" xfId="0" applyFont="1" applyFill="1" applyBorder="1" applyAlignment="1"/>
    <xf numFmtId="0" fontId="7" fillId="0" borderId="0" xfId="0" applyFont="1" applyBorder="1"/>
    <xf numFmtId="0" fontId="15" fillId="0" borderId="0" xfId="0" applyFont="1" applyBorder="1" applyAlignment="1">
      <alignment vertical="top" wrapText="1"/>
    </xf>
    <xf numFmtId="0" fontId="15" fillId="0" borderId="0" xfId="0" applyFont="1" applyFill="1" applyBorder="1" applyAlignment="1">
      <alignment wrapText="1"/>
    </xf>
    <xf numFmtId="0" fontId="7" fillId="0" borderId="0" xfId="0" applyFont="1" applyAlignment="1">
      <alignment wrapText="1"/>
    </xf>
    <xf numFmtId="0" fontId="63" fillId="0" borderId="0" xfId="0" applyFont="1"/>
    <xf numFmtId="0" fontId="64" fillId="0" borderId="0" xfId="0" applyFont="1" applyAlignment="1">
      <alignment wrapText="1"/>
    </xf>
    <xf numFmtId="0" fontId="13" fillId="0" borderId="5" xfId="0" applyNumberFormat="1" applyFont="1" applyFill="1" applyBorder="1" applyAlignment="1">
      <alignment horizontal="justify" vertical="top" wrapText="1"/>
    </xf>
    <xf numFmtId="0" fontId="12" fillId="0" borderId="5" xfId="0" applyNumberFormat="1" applyFont="1" applyFill="1" applyBorder="1" applyAlignment="1">
      <alignment horizontal="justify" vertical="top" wrapText="1"/>
    </xf>
    <xf numFmtId="0" fontId="28" fillId="0" borderId="0" xfId="0" applyFont="1" applyAlignment="1">
      <alignment horizontal="left" vertical="top" wrapText="1"/>
    </xf>
    <xf numFmtId="0" fontId="58" fillId="0" borderId="0" xfId="0" applyFont="1"/>
    <xf numFmtId="0" fontId="5" fillId="2" borderId="34" xfId="0" applyFont="1" applyFill="1" applyBorder="1" applyAlignment="1">
      <alignment horizontal="center" vertical="top" wrapText="1"/>
    </xf>
    <xf numFmtId="0" fontId="58" fillId="2" borderId="45" xfId="0" applyFont="1" applyFill="1" applyBorder="1" applyAlignment="1">
      <alignment vertical="top" wrapText="1"/>
    </xf>
    <xf numFmtId="0" fontId="59" fillId="2" borderId="45" xfId="0" applyFont="1" applyFill="1" applyBorder="1" applyAlignment="1">
      <alignment horizontal="center" vertical="top" wrapText="1"/>
    </xf>
    <xf numFmtId="0" fontId="58" fillId="2" borderId="45" xfId="0" applyFont="1" applyFill="1" applyBorder="1" applyAlignment="1">
      <alignment horizontal="center" vertical="top" wrapText="1"/>
    </xf>
    <xf numFmtId="0" fontId="59" fillId="2" borderId="45" xfId="0" applyFont="1" applyFill="1" applyBorder="1" applyAlignment="1">
      <alignment horizontal="center" vertical="center" wrapText="1"/>
    </xf>
    <xf numFmtId="165" fontId="59" fillId="2" borderId="45" xfId="0" applyNumberFormat="1" applyFont="1" applyFill="1" applyBorder="1" applyAlignment="1">
      <alignment horizontal="center" vertical="center" wrapText="1"/>
    </xf>
    <xf numFmtId="0" fontId="5" fillId="2" borderId="44" xfId="0" applyFont="1" applyFill="1" applyBorder="1"/>
    <xf numFmtId="0" fontId="59" fillId="2" borderId="44" xfId="0" applyFont="1" applyFill="1" applyBorder="1" applyAlignment="1">
      <alignment horizontal="center" vertical="top" wrapText="1"/>
    </xf>
    <xf numFmtId="165" fontId="59" fillId="2" borderId="44" xfId="0" applyNumberFormat="1" applyFont="1" applyFill="1" applyBorder="1" applyAlignment="1">
      <alignment horizontal="right" vertical="top" wrapText="1"/>
    </xf>
    <xf numFmtId="0" fontId="17" fillId="0" borderId="5" xfId="0" applyNumberFormat="1" applyFont="1" applyFill="1" applyBorder="1" applyAlignment="1">
      <alignment horizontal="center" vertical="center" wrapText="1"/>
    </xf>
    <xf numFmtId="0" fontId="18" fillId="0" borderId="5" xfId="0" applyNumberFormat="1" applyFont="1" applyFill="1" applyBorder="1" applyAlignment="1">
      <alignment horizontal="center" vertical="center" wrapText="1"/>
    </xf>
    <xf numFmtId="0" fontId="8" fillId="2" borderId="5" xfId="0" applyNumberFormat="1" applyFont="1" applyFill="1" applyBorder="1" applyAlignment="1">
      <alignment horizontal="right" wrapText="1"/>
    </xf>
    <xf numFmtId="0" fontId="13" fillId="2" borderId="5" xfId="0" applyNumberFormat="1" applyFont="1" applyFill="1" applyBorder="1" applyAlignment="1">
      <alignment horizontal="right" wrapText="1"/>
    </xf>
    <xf numFmtId="0" fontId="9" fillId="0" borderId="5" xfId="0" applyNumberFormat="1" applyFont="1" applyFill="1" applyBorder="1" applyAlignment="1">
      <alignment horizontal="center" vertical="center" wrapText="1"/>
    </xf>
    <xf numFmtId="0" fontId="10" fillId="3" borderId="5"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xf>
    <xf numFmtId="0" fontId="10" fillId="0" borderId="5" xfId="0" applyNumberFormat="1" applyFont="1" applyFill="1" applyBorder="1" applyAlignment="1">
      <alignment horizontal="center" wrapText="1"/>
    </xf>
    <xf numFmtId="0" fontId="15" fillId="0" borderId="0" xfId="0" applyFont="1" applyBorder="1" applyAlignment="1">
      <alignment horizontal="center"/>
    </xf>
    <xf numFmtId="0" fontId="60" fillId="0" borderId="4" xfId="0" applyNumberFormat="1" applyFont="1" applyFill="1" applyBorder="1" applyAlignment="1">
      <alignment horizontal="right" vertical="center" wrapText="1"/>
    </xf>
    <xf numFmtId="0" fontId="10" fillId="0" borderId="8" xfId="0" applyNumberFormat="1" applyFont="1" applyFill="1" applyBorder="1" applyAlignment="1">
      <alignment horizontal="center" wrapText="1"/>
    </xf>
    <xf numFmtId="0" fontId="10" fillId="0" borderId="9" xfId="0" applyNumberFormat="1" applyFont="1" applyFill="1" applyBorder="1" applyAlignment="1">
      <alignment horizontal="center" wrapText="1"/>
    </xf>
    <xf numFmtId="0" fontId="10" fillId="0" borderId="10" xfId="0" applyNumberFormat="1" applyFont="1" applyFill="1" applyBorder="1" applyAlignment="1">
      <alignment horizontal="center" wrapText="1"/>
    </xf>
    <xf numFmtId="0" fontId="12" fillId="0" borderId="12" xfId="0" applyNumberFormat="1" applyFont="1" applyFill="1" applyBorder="1" applyAlignment="1">
      <alignment horizontal="center" vertical="center" wrapText="1"/>
    </xf>
    <xf numFmtId="0" fontId="10" fillId="3" borderId="5" xfId="0" applyNumberFormat="1" applyFont="1" applyFill="1" applyBorder="1" applyAlignment="1">
      <alignment horizontal="center" wrapText="1"/>
    </xf>
    <xf numFmtId="0" fontId="6" fillId="0" borderId="0" xfId="0" applyFont="1" applyBorder="1" applyAlignment="1">
      <alignment horizontal="justify" vertical="top" wrapText="1"/>
    </xf>
    <xf numFmtId="49" fontId="6" fillId="0" borderId="0" xfId="0" applyNumberFormat="1" applyFont="1" applyFill="1" applyBorder="1" applyAlignment="1">
      <alignment horizontal="left"/>
    </xf>
    <xf numFmtId="49" fontId="6" fillId="0" borderId="0" xfId="0" applyNumberFormat="1" applyFont="1" applyFill="1" applyBorder="1" applyAlignment="1">
      <alignment horizontal="center"/>
    </xf>
    <xf numFmtId="0" fontId="6" fillId="0" borderId="0" xfId="0" applyFont="1" applyFill="1" applyBorder="1" applyAlignment="1">
      <alignment horizontal="justify" vertical="top" wrapText="1"/>
    </xf>
    <xf numFmtId="0" fontId="6" fillId="0" borderId="0" xfId="0" applyFont="1" applyBorder="1" applyAlignment="1">
      <alignment horizontal="left" wrapText="1"/>
    </xf>
    <xf numFmtId="0" fontId="6" fillId="0" borderId="0" xfId="0" applyFont="1" applyBorder="1" applyAlignment="1">
      <alignment horizontal="center" vertical="top" wrapText="1"/>
    </xf>
    <xf numFmtId="0" fontId="37" fillId="1" borderId="0" xfId="0" quotePrefix="1" applyFont="1" applyFill="1" applyAlignment="1">
      <alignment horizontal="center" vertical="center"/>
    </xf>
    <xf numFmtId="49" fontId="5" fillId="0" borderId="0" xfId="0" applyNumberFormat="1" applyFont="1" applyFill="1" applyBorder="1" applyAlignment="1">
      <alignment horizontal="center" vertical="center" wrapText="1"/>
    </xf>
    <xf numFmtId="4" fontId="6" fillId="0" borderId="0" xfId="0" applyNumberFormat="1" applyFont="1" applyBorder="1" applyAlignment="1">
      <alignment horizontal="center" vertical="top" wrapText="1" readingOrder="1"/>
    </xf>
    <xf numFmtId="0" fontId="33" fillId="0" borderId="0" xfId="0" applyFont="1" applyFill="1" applyBorder="1" applyAlignment="1">
      <alignment horizontal="center" vertical="center"/>
    </xf>
    <xf numFmtId="0" fontId="7" fillId="0" borderId="0" xfId="0" applyFont="1" applyBorder="1" applyAlignment="1">
      <alignment horizontal="left" vertical="top" wrapText="1"/>
    </xf>
    <xf numFmtId="0" fontId="6" fillId="0" borderId="0" xfId="0" applyFont="1" applyBorder="1" applyAlignment="1">
      <alignment horizontal="left" vertical="top" wrapText="1"/>
    </xf>
    <xf numFmtId="0" fontId="33" fillId="0" borderId="0" xfId="0" applyFont="1" applyBorder="1" applyAlignment="1">
      <alignment horizontal="center" vertical="top" wrapText="1"/>
    </xf>
    <xf numFmtId="0" fontId="7" fillId="0" borderId="0" xfId="0" applyFont="1" applyBorder="1" applyAlignment="1">
      <alignment horizontal="center" vertical="top" wrapText="1"/>
    </xf>
    <xf numFmtId="49" fontId="42" fillId="0" borderId="0" xfId="0" applyNumberFormat="1" applyFont="1" applyBorder="1" applyAlignment="1">
      <alignment horizontal="center"/>
    </xf>
    <xf numFmtId="0" fontId="33" fillId="0" borderId="0" xfId="0" quotePrefix="1" applyFont="1" applyBorder="1" applyAlignment="1">
      <alignment horizontal="center" wrapText="1"/>
    </xf>
    <xf numFmtId="0" fontId="6" fillId="0" borderId="39" xfId="0" applyFont="1" applyBorder="1" applyAlignment="1">
      <alignment horizontal="center" vertical="top" wrapText="1"/>
    </xf>
    <xf numFmtId="49" fontId="5" fillId="0" borderId="0" xfId="0" applyNumberFormat="1" applyFont="1" applyFill="1" applyBorder="1" applyAlignment="1">
      <alignment horizontal="center" vertical="center"/>
    </xf>
    <xf numFmtId="49" fontId="42" fillId="0" borderId="0" xfId="0" applyNumberFormat="1" applyFont="1" applyFill="1" applyBorder="1" applyAlignment="1">
      <alignment horizontal="center"/>
    </xf>
    <xf numFmtId="49" fontId="6" fillId="0" borderId="0" xfId="0" applyNumberFormat="1" applyFont="1" applyBorder="1" applyAlignment="1">
      <alignment horizontal="justify" vertical="top" wrapText="1"/>
    </xf>
    <xf numFmtId="49" fontId="5" fillId="0" borderId="0" xfId="0" applyNumberFormat="1" applyFont="1" applyBorder="1" applyAlignment="1">
      <alignment horizontal="justify" vertical="top" wrapText="1"/>
    </xf>
    <xf numFmtId="49" fontId="24" fillId="0" borderId="0" xfId="0" applyNumberFormat="1" applyFont="1" applyBorder="1" applyAlignment="1">
      <alignment horizontal="center" vertical="center" wrapText="1"/>
    </xf>
    <xf numFmtId="0" fontId="7" fillId="0" borderId="0" xfId="0" quotePrefix="1" applyFont="1" applyBorder="1" applyAlignment="1">
      <alignment horizontal="left" wrapText="1"/>
    </xf>
    <xf numFmtId="0" fontId="6" fillId="0" borderId="0" xfId="8" applyFont="1" applyBorder="1" applyAlignment="1">
      <alignment horizontal="justify" vertical="top" wrapText="1"/>
    </xf>
    <xf numFmtId="0" fontId="36" fillId="0" borderId="0" xfId="0" applyFont="1" applyAlignment="1">
      <alignment horizontal="left"/>
    </xf>
    <xf numFmtId="4" fontId="37" fillId="6" borderId="36" xfId="0" quotePrefix="1" applyNumberFormat="1" applyFont="1" applyFill="1" applyBorder="1" applyAlignment="1">
      <alignment horizontal="right" vertical="center"/>
    </xf>
    <xf numFmtId="4" fontId="37" fillId="6" borderId="37" xfId="0" quotePrefix="1" applyNumberFormat="1" applyFont="1" applyFill="1" applyBorder="1" applyAlignment="1">
      <alignment horizontal="right" vertical="center"/>
    </xf>
    <xf numFmtId="0" fontId="36" fillId="0" borderId="0" xfId="0" applyFont="1" applyAlignment="1">
      <alignment horizontal="left" vertical="center" wrapText="1"/>
    </xf>
    <xf numFmtId="49" fontId="35" fillId="0" borderId="0" xfId="0" applyNumberFormat="1" applyFont="1" applyBorder="1" applyAlignment="1">
      <alignment horizontal="center"/>
    </xf>
    <xf numFmtId="49" fontId="7" fillId="0" borderId="0" xfId="0" applyNumberFormat="1" applyFont="1" applyBorder="1" applyAlignment="1">
      <alignment horizontal="center" vertical="top" wrapText="1"/>
    </xf>
    <xf numFmtId="0" fontId="34" fillId="0" borderId="0" xfId="0" quotePrefix="1" applyFont="1" applyFill="1" applyAlignment="1">
      <alignment horizontal="left" vertical="center" wrapText="1"/>
    </xf>
    <xf numFmtId="165" fontId="25" fillId="0" borderId="0" xfId="0" applyNumberFormat="1" applyFont="1" applyBorder="1" applyAlignment="1">
      <alignment horizontal="right" vertical="top" wrapText="1"/>
    </xf>
    <xf numFmtId="0" fontId="25" fillId="0" borderId="0" xfId="0" applyFont="1" applyBorder="1" applyAlignment="1">
      <alignment horizontal="center" vertical="top" wrapText="1"/>
    </xf>
    <xf numFmtId="0" fontId="26" fillId="2" borderId="0" xfId="0" applyFont="1" applyFill="1" applyBorder="1" applyAlignment="1">
      <alignment horizontal="center"/>
    </xf>
    <xf numFmtId="167" fontId="26" fillId="2" borderId="33" xfId="0" applyNumberFormat="1" applyFont="1" applyFill="1" applyBorder="1" applyAlignment="1">
      <alignment horizontal="right" vertical="center" wrapText="1"/>
    </xf>
    <xf numFmtId="0" fontId="28" fillId="0" borderId="0" xfId="0" applyFont="1" applyBorder="1" applyAlignment="1">
      <alignment vertical="top" wrapText="1"/>
    </xf>
    <xf numFmtId="0" fontId="28" fillId="0" borderId="0" xfId="0" applyFont="1" applyBorder="1" applyAlignment="1">
      <alignment horizontal="center" vertical="top" wrapText="1"/>
    </xf>
    <xf numFmtId="0" fontId="51" fillId="0" borderId="40" xfId="0" applyNumberFormat="1" applyFont="1" applyBorder="1" applyAlignment="1">
      <alignment horizontal="left" vertical="top"/>
    </xf>
    <xf numFmtId="0" fontId="51" fillId="0" borderId="41" xfId="0" applyNumberFormat="1" applyFont="1" applyBorder="1" applyAlignment="1">
      <alignment horizontal="left" vertical="top"/>
    </xf>
    <xf numFmtId="49" fontId="57" fillId="0" borderId="36" xfId="0" applyNumberFormat="1" applyFont="1" applyBorder="1" applyAlignment="1">
      <alignment horizontal="left" wrapText="1"/>
    </xf>
    <xf numFmtId="49" fontId="57" fillId="0" borderId="38" xfId="0" applyNumberFormat="1" applyFont="1" applyBorder="1" applyAlignment="1">
      <alignment horizontal="left" wrapText="1"/>
    </xf>
    <xf numFmtId="49" fontId="57" fillId="0" borderId="37" xfId="0" applyNumberFormat="1" applyFont="1" applyBorder="1" applyAlignment="1">
      <alignment horizontal="left" wrapText="1"/>
    </xf>
    <xf numFmtId="4" fontId="4" fillId="0" borderId="36" xfId="0" applyNumberFormat="1" applyFont="1" applyBorder="1" applyAlignment="1">
      <alignment horizontal="right"/>
    </xf>
    <xf numFmtId="4" fontId="4" fillId="0" borderId="38" xfId="0" applyNumberFormat="1" applyFont="1" applyBorder="1" applyAlignment="1">
      <alignment horizontal="right"/>
    </xf>
    <xf numFmtId="4" fontId="4" fillId="0" borderId="37" xfId="0" applyNumberFormat="1" applyFont="1" applyBorder="1" applyAlignment="1">
      <alignment horizontal="right"/>
    </xf>
    <xf numFmtId="0" fontId="20" fillId="0" borderId="40" xfId="0" applyNumberFormat="1" applyFont="1" applyBorder="1" applyAlignment="1">
      <alignment horizontal="center" vertical="top"/>
    </xf>
    <xf numFmtId="0" fontId="20" fillId="0" borderId="41" xfId="0" applyNumberFormat="1" applyFont="1" applyBorder="1" applyAlignment="1">
      <alignment horizontal="center" vertical="top"/>
    </xf>
    <xf numFmtId="4" fontId="52" fillId="0" borderId="36" xfId="0" applyNumberFormat="1" applyFont="1" applyBorder="1" applyAlignment="1">
      <alignment horizontal="center"/>
    </xf>
    <xf numFmtId="4" fontId="52" fillId="0" borderId="38" xfId="0" applyNumberFormat="1" applyFont="1" applyBorder="1" applyAlignment="1">
      <alignment horizontal="center"/>
    </xf>
    <xf numFmtId="4" fontId="52" fillId="0" borderId="37" xfId="0" applyNumberFormat="1" applyFont="1" applyBorder="1" applyAlignment="1">
      <alignment horizontal="center"/>
    </xf>
    <xf numFmtId="4" fontId="20" fillId="0" borderId="36" xfId="0" applyNumberFormat="1" applyFont="1" applyBorder="1" applyAlignment="1">
      <alignment horizontal="right"/>
    </xf>
    <xf numFmtId="4" fontId="20" fillId="0" borderId="38" xfId="0" applyNumberFormat="1" applyFont="1" applyBorder="1" applyAlignment="1">
      <alignment horizontal="right"/>
    </xf>
    <xf numFmtId="4" fontId="20" fillId="0" borderId="37" xfId="0" applyNumberFormat="1" applyFont="1" applyBorder="1" applyAlignment="1">
      <alignment horizontal="right"/>
    </xf>
    <xf numFmtId="0" fontId="3" fillId="0" borderId="0" xfId="0" applyNumberFormat="1" applyFont="1" applyBorder="1" applyAlignment="1">
      <alignment horizontal="left" vertical="top"/>
    </xf>
    <xf numFmtId="0" fontId="5" fillId="0" borderId="0" xfId="0" applyNumberFormat="1" applyFont="1" applyFill="1" applyBorder="1" applyAlignment="1">
      <alignment horizontal="right"/>
    </xf>
    <xf numFmtId="49" fontId="5" fillId="0" borderId="0" xfId="0" applyNumberFormat="1" applyFont="1" applyBorder="1" applyAlignment="1">
      <alignment horizontal="right"/>
    </xf>
    <xf numFmtId="49" fontId="5" fillId="0" borderId="1" xfId="0" applyNumberFormat="1" applyFont="1" applyBorder="1" applyAlignment="1">
      <alignment horizontal="right"/>
    </xf>
    <xf numFmtId="49" fontId="5" fillId="0" borderId="2" xfId="0" applyNumberFormat="1" applyFont="1" applyBorder="1" applyAlignment="1">
      <alignment horizontal="right"/>
    </xf>
    <xf numFmtId="0" fontId="58" fillId="0" borderId="46" xfId="0" applyFont="1" applyFill="1" applyBorder="1" applyAlignment="1">
      <alignment horizontal="center" vertical="top" wrapText="1"/>
    </xf>
  </cellXfs>
  <cellStyles count="10">
    <cellStyle name="b - kolona_Troškovnik 1" xfId="9" xr:uid="{00000000-0005-0000-0000-000000000000}"/>
    <cellStyle name="Excel Built-in Normal" xfId="1" xr:uid="{00000000-0005-0000-0000-000001000000}"/>
    <cellStyle name="Excel Built-in Normal 1" xfId="3" xr:uid="{00000000-0005-0000-0000-000002000000}"/>
    <cellStyle name="Normal 2" xfId="7" xr:uid="{00000000-0005-0000-0000-000004000000}"/>
    <cellStyle name="Normal 5" xfId="4" xr:uid="{00000000-0005-0000-0000-000005000000}"/>
    <cellStyle name="Normalno" xfId="0" builtinId="0"/>
    <cellStyle name="Normalno 2" xfId="2" xr:uid="{00000000-0005-0000-0000-000006000000}"/>
    <cellStyle name="Normalno 3" xfId="6" xr:uid="{00000000-0005-0000-0000-000007000000}"/>
    <cellStyle name="Obično 5" xfId="8" xr:uid="{00000000-0005-0000-0000-000008000000}"/>
    <cellStyle name="Style 1"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962025</xdr:colOff>
      <xdr:row>80</xdr:row>
      <xdr:rowOff>333375</xdr:rowOff>
    </xdr:from>
    <xdr:to>
      <xdr:col>1</xdr:col>
      <xdr:colOff>962025</xdr:colOff>
      <xdr:row>90</xdr:row>
      <xdr:rowOff>76200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48710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90</xdr:row>
      <xdr:rowOff>76200</xdr:rowOff>
    </xdr:to>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48710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90</xdr:row>
      <xdr:rowOff>76200</xdr:rowOff>
    </xdr:to>
    <xdr:pic>
      <xdr:nvPicPr>
        <xdr:cNvPr id="4" name="Picture 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487108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92</xdr:row>
      <xdr:rowOff>9525</xdr:rowOff>
    </xdr:to>
    <xdr:pic>
      <xdr:nvPicPr>
        <xdr:cNvPr id="5" name="Picture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88359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92</xdr:row>
      <xdr:rowOff>9525</xdr:rowOff>
    </xdr:to>
    <xdr:pic>
      <xdr:nvPicPr>
        <xdr:cNvPr id="6" name="Picture 2">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88359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92</xdr:row>
      <xdr:rowOff>9525</xdr:rowOff>
    </xdr:to>
    <xdr:pic>
      <xdr:nvPicPr>
        <xdr:cNvPr id="7" name="Picture 2">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88359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90</xdr:row>
      <xdr:rowOff>200025</xdr:rowOff>
    </xdr:to>
    <xdr:pic>
      <xdr:nvPicPr>
        <xdr:cNvPr id="8" name="Picture 2">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6349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90</xdr:row>
      <xdr:rowOff>200025</xdr:rowOff>
    </xdr:to>
    <xdr:pic>
      <xdr:nvPicPr>
        <xdr:cNvPr id="9" name="Picture 2">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6349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90</xdr:row>
      <xdr:rowOff>200025</xdr:rowOff>
    </xdr:to>
    <xdr:pic>
      <xdr:nvPicPr>
        <xdr:cNvPr id="10" name="Picture 2">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3975" y="56349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88</xdr:row>
      <xdr:rowOff>390525</xdr:rowOff>
    </xdr:to>
    <xdr:pic>
      <xdr:nvPicPr>
        <xdr:cNvPr id="11" name="Picture 2">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88</xdr:row>
      <xdr:rowOff>390525</xdr:rowOff>
    </xdr:to>
    <xdr:pic>
      <xdr:nvPicPr>
        <xdr:cNvPr id="12" name="Picture 2">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88</xdr:row>
      <xdr:rowOff>390525</xdr:rowOff>
    </xdr:to>
    <xdr:pic>
      <xdr:nvPicPr>
        <xdr:cNvPr id="13" name="Picture 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90</xdr:row>
      <xdr:rowOff>838200</xdr:rowOff>
    </xdr:to>
    <xdr:pic>
      <xdr:nvPicPr>
        <xdr:cNvPr id="14" name="Picture 2">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90</xdr:row>
      <xdr:rowOff>838200</xdr:rowOff>
    </xdr:to>
    <xdr:pic>
      <xdr:nvPicPr>
        <xdr:cNvPr id="15" name="Picture 2">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90</xdr:row>
      <xdr:rowOff>838200</xdr:rowOff>
    </xdr:to>
    <xdr:pic>
      <xdr:nvPicPr>
        <xdr:cNvPr id="16" name="Picture 2">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91</xdr:row>
      <xdr:rowOff>57150</xdr:rowOff>
    </xdr:to>
    <xdr:pic>
      <xdr:nvPicPr>
        <xdr:cNvPr id="17" name="Picture 2">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91</xdr:row>
      <xdr:rowOff>57150</xdr:rowOff>
    </xdr:to>
    <xdr:pic>
      <xdr:nvPicPr>
        <xdr:cNvPr id="18" name="Picture 2">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91</xdr:row>
      <xdr:rowOff>57150</xdr:rowOff>
    </xdr:to>
    <xdr:pic>
      <xdr:nvPicPr>
        <xdr:cNvPr id="19" name="Picture 2">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81</xdr:row>
      <xdr:rowOff>76200</xdr:rowOff>
    </xdr:to>
    <xdr:pic>
      <xdr:nvPicPr>
        <xdr:cNvPr id="20" name="Picture 2">
          <a:extLst>
            <a:ext uri="{FF2B5EF4-FFF2-40B4-BE49-F238E27FC236}">
              <a16:creationId xmlns:a16="http://schemas.microsoft.com/office/drawing/2014/main" id="{00000000-0008-0000-03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81</xdr:row>
      <xdr:rowOff>76200</xdr:rowOff>
    </xdr:to>
    <xdr:pic>
      <xdr:nvPicPr>
        <xdr:cNvPr id="21" name="Picture 2">
          <a:extLst>
            <a:ext uri="{FF2B5EF4-FFF2-40B4-BE49-F238E27FC236}">
              <a16:creationId xmlns:a16="http://schemas.microsoft.com/office/drawing/2014/main" id="{00000000-0008-0000-03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80</xdr:row>
      <xdr:rowOff>333375</xdr:rowOff>
    </xdr:from>
    <xdr:to>
      <xdr:col>1</xdr:col>
      <xdr:colOff>962025</xdr:colOff>
      <xdr:row>81</xdr:row>
      <xdr:rowOff>76200</xdr:rowOff>
    </xdr:to>
    <xdr:pic>
      <xdr:nvPicPr>
        <xdr:cNvPr id="22" name="Picture 2">
          <a:extLst>
            <a:ext uri="{FF2B5EF4-FFF2-40B4-BE49-F238E27FC236}">
              <a16:creationId xmlns:a16="http://schemas.microsoft.com/office/drawing/2014/main" id="{00000000-0008-0000-03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37728525"/>
          <a:ext cx="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86</xdr:row>
      <xdr:rowOff>0</xdr:rowOff>
    </xdr:to>
    <xdr:pic>
      <xdr:nvPicPr>
        <xdr:cNvPr id="23" name="Picture 2">
          <a:extLst>
            <a:ext uri="{FF2B5EF4-FFF2-40B4-BE49-F238E27FC236}">
              <a16:creationId xmlns:a16="http://schemas.microsoft.com/office/drawing/2014/main" id="{00000000-0008-0000-03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86</xdr:row>
      <xdr:rowOff>0</xdr:rowOff>
    </xdr:to>
    <xdr:pic>
      <xdr:nvPicPr>
        <xdr:cNvPr id="24" name="Picture 2">
          <a:extLst>
            <a:ext uri="{FF2B5EF4-FFF2-40B4-BE49-F238E27FC236}">
              <a16:creationId xmlns:a16="http://schemas.microsoft.com/office/drawing/2014/main" id="{00000000-0008-0000-03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84</xdr:row>
      <xdr:rowOff>333375</xdr:rowOff>
    </xdr:from>
    <xdr:to>
      <xdr:col>1</xdr:col>
      <xdr:colOff>962025</xdr:colOff>
      <xdr:row>86</xdr:row>
      <xdr:rowOff>0</xdr:rowOff>
    </xdr:to>
    <xdr:pic>
      <xdr:nvPicPr>
        <xdr:cNvPr id="25" name="Picture 2">
          <a:extLst>
            <a:ext uri="{FF2B5EF4-FFF2-40B4-BE49-F238E27FC236}">
              <a16:creationId xmlns:a16="http://schemas.microsoft.com/office/drawing/2014/main" id="{00000000-0008-0000-03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5177075"/>
          <a:ext cx="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85</xdr:row>
      <xdr:rowOff>0</xdr:rowOff>
    </xdr:to>
    <xdr:pic>
      <xdr:nvPicPr>
        <xdr:cNvPr id="26" name="Picture 2">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85</xdr:row>
      <xdr:rowOff>0</xdr:rowOff>
    </xdr:to>
    <xdr:pic>
      <xdr:nvPicPr>
        <xdr:cNvPr id="27" name="Picture 2">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xdr:col>
      <xdr:colOff>962025</xdr:colOff>
      <xdr:row>83</xdr:row>
      <xdr:rowOff>333375</xdr:rowOff>
    </xdr:from>
    <xdr:to>
      <xdr:col>1</xdr:col>
      <xdr:colOff>962025</xdr:colOff>
      <xdr:row>85</xdr:row>
      <xdr:rowOff>0</xdr:rowOff>
    </xdr:to>
    <xdr:pic>
      <xdr:nvPicPr>
        <xdr:cNvPr id="28" name="Picture 2">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2575" y="43395900"/>
          <a:ext cx="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9"/>
  <sheetViews>
    <sheetView view="pageBreakPreview" topLeftCell="A145" zoomScaleNormal="100" zoomScaleSheetLayoutView="100" workbookViewId="0">
      <selection activeCell="I134" sqref="I134"/>
    </sheetView>
  </sheetViews>
  <sheetFormatPr defaultColWidth="9.140625" defaultRowHeight="12.75" x14ac:dyDescent="0.2"/>
  <cols>
    <col min="1" max="1" width="6.7109375" style="52" customWidth="1"/>
    <col min="2" max="2" width="40.7109375" style="53" customWidth="1"/>
    <col min="3" max="4" width="12.7109375" style="47" customWidth="1"/>
    <col min="5" max="5" width="12.7109375" style="69" customWidth="1"/>
    <col min="6" max="6" width="12.7109375" style="47" customWidth="1"/>
    <col min="7" max="8" width="9.140625" style="11"/>
    <col min="9" max="9" width="107" style="87" customWidth="1"/>
    <col min="10" max="16384" width="9.140625" style="11"/>
  </cols>
  <sheetData>
    <row r="1" spans="1:9" ht="15" customHeight="1" x14ac:dyDescent="0.2">
      <c r="A1" s="535" t="s">
        <v>56</v>
      </c>
      <c r="B1" s="536"/>
      <c r="C1" s="536"/>
      <c r="D1" s="536"/>
      <c r="E1" s="536"/>
      <c r="F1" s="536"/>
    </row>
    <row r="2" spans="1:9" ht="15" customHeight="1" x14ac:dyDescent="0.2">
      <c r="A2" s="542"/>
      <c r="B2" s="542"/>
      <c r="C2" s="542"/>
      <c r="D2" s="542"/>
      <c r="E2" s="542"/>
      <c r="F2" s="542"/>
    </row>
    <row r="3" spans="1:9" ht="15" customHeight="1" x14ac:dyDescent="0.2">
      <c r="A3" s="17" t="s">
        <v>34</v>
      </c>
      <c r="B3" s="18" t="s">
        <v>35</v>
      </c>
      <c r="C3" s="19" t="s">
        <v>36</v>
      </c>
      <c r="D3" s="19" t="s">
        <v>37</v>
      </c>
      <c r="E3" s="68" t="s">
        <v>38</v>
      </c>
      <c r="F3" s="19" t="s">
        <v>6</v>
      </c>
    </row>
    <row r="4" spans="1:9" s="56" customFormat="1" ht="15" customHeight="1" x14ac:dyDescent="0.2">
      <c r="A4" s="21" t="s">
        <v>2</v>
      </c>
      <c r="B4" s="21" t="s">
        <v>39</v>
      </c>
      <c r="C4" s="20"/>
      <c r="D4" s="21"/>
      <c r="E4" s="34"/>
      <c r="F4" s="21"/>
      <c r="I4" s="513"/>
    </row>
    <row r="5" spans="1:9" x14ac:dyDescent="0.2">
      <c r="A5" s="22"/>
      <c r="B5" s="23"/>
      <c r="C5" s="24"/>
      <c r="D5" s="25"/>
      <c r="E5" s="42"/>
      <c r="F5" s="25"/>
    </row>
    <row r="6" spans="1:9" ht="171" customHeight="1" x14ac:dyDescent="0.2">
      <c r="A6" s="22"/>
      <c r="B6" s="523" t="s">
        <v>431</v>
      </c>
      <c r="C6" s="24"/>
      <c r="D6" s="25"/>
      <c r="E6" s="42"/>
      <c r="F6" s="25"/>
    </row>
    <row r="7" spans="1:9" ht="81" customHeight="1" x14ac:dyDescent="0.2">
      <c r="A7" s="22"/>
      <c r="B7" s="523" t="s">
        <v>432</v>
      </c>
      <c r="C7" s="24"/>
      <c r="D7" s="25"/>
      <c r="E7" s="42"/>
      <c r="F7" s="25"/>
    </row>
    <row r="8" spans="1:9" ht="15" customHeight="1" x14ac:dyDescent="0.2">
      <c r="A8" s="26" t="s">
        <v>0</v>
      </c>
      <c r="B8" s="27" t="s">
        <v>74</v>
      </c>
      <c r="C8" s="28" t="s">
        <v>7</v>
      </c>
      <c r="D8" s="29">
        <v>2000</v>
      </c>
      <c r="E8" s="30"/>
      <c r="F8" s="30">
        <f>SUM(D8*E8)</f>
        <v>0</v>
      </c>
    </row>
    <row r="9" spans="1:9" s="12" customFormat="1" ht="183" customHeight="1" x14ac:dyDescent="0.2">
      <c r="A9" s="48" t="s">
        <v>59</v>
      </c>
      <c r="B9" s="522" t="s">
        <v>430</v>
      </c>
      <c r="C9" s="36" t="s">
        <v>28</v>
      </c>
      <c r="D9" s="39">
        <v>1</v>
      </c>
      <c r="E9" s="40"/>
      <c r="F9" s="40">
        <f>SUM(D9*E9)</f>
        <v>0</v>
      </c>
      <c r="I9" s="517"/>
    </row>
    <row r="10" spans="1:9" ht="42.75" customHeight="1" x14ac:dyDescent="0.2">
      <c r="A10" s="37" t="s">
        <v>70</v>
      </c>
      <c r="B10" s="41" t="s">
        <v>93</v>
      </c>
      <c r="C10" s="36" t="s">
        <v>73</v>
      </c>
      <c r="D10" s="39">
        <v>234.07</v>
      </c>
      <c r="E10" s="40"/>
      <c r="F10" s="40">
        <f>SUM(D10*E10)</f>
        <v>0</v>
      </c>
      <c r="H10" s="12"/>
    </row>
    <row r="11" spans="1:9" ht="15" customHeight="1" x14ac:dyDescent="0.2">
      <c r="A11" s="35"/>
      <c r="B11" s="72"/>
      <c r="C11" s="31"/>
      <c r="D11" s="32"/>
      <c r="E11" s="33"/>
      <c r="F11" s="33"/>
    </row>
    <row r="12" spans="1:9" s="16" customFormat="1" ht="15" customHeight="1" x14ac:dyDescent="0.2">
      <c r="A12" s="57"/>
      <c r="B12" s="537" t="s">
        <v>76</v>
      </c>
      <c r="C12" s="537"/>
      <c r="D12" s="537"/>
      <c r="E12" s="537"/>
      <c r="F12" s="34">
        <f>SUM(F8:F10)</f>
        <v>0</v>
      </c>
      <c r="I12" s="88"/>
    </row>
    <row r="13" spans="1:9" s="14" customFormat="1" ht="12.75" customHeight="1" x14ac:dyDescent="0.2">
      <c r="A13" s="539"/>
      <c r="B13" s="539"/>
      <c r="C13" s="539"/>
      <c r="D13" s="539"/>
      <c r="E13" s="539"/>
      <c r="F13" s="539"/>
      <c r="I13" s="514"/>
    </row>
    <row r="14" spans="1:9" x14ac:dyDescent="0.2">
      <c r="A14" s="539"/>
      <c r="B14" s="539"/>
      <c r="C14" s="539"/>
      <c r="D14" s="539"/>
      <c r="E14" s="539"/>
      <c r="F14" s="539"/>
    </row>
    <row r="15" spans="1:9" s="16" customFormat="1" x14ac:dyDescent="0.2">
      <c r="A15" s="60" t="s">
        <v>3</v>
      </c>
      <c r="B15" s="60" t="s">
        <v>1</v>
      </c>
      <c r="C15" s="74"/>
      <c r="D15" s="73"/>
      <c r="E15" s="75"/>
      <c r="F15" s="76"/>
      <c r="I15" s="517"/>
    </row>
    <row r="16" spans="1:9" s="14" customFormat="1" ht="15" customHeight="1" x14ac:dyDescent="0.2">
      <c r="A16" s="77"/>
      <c r="B16" s="50"/>
      <c r="C16" s="78"/>
      <c r="D16" s="79"/>
      <c r="E16" s="49"/>
      <c r="F16" s="33"/>
      <c r="I16" s="514"/>
    </row>
    <row r="17" spans="1:9" ht="99" customHeight="1" x14ac:dyDescent="0.2">
      <c r="A17" s="37" t="s">
        <v>8</v>
      </c>
      <c r="B17" s="41" t="s">
        <v>98</v>
      </c>
      <c r="C17" s="36" t="s">
        <v>66</v>
      </c>
      <c r="D17" s="39">
        <v>385.68</v>
      </c>
      <c r="E17" s="40"/>
      <c r="F17" s="40">
        <f>SUM(D17*E17)</f>
        <v>0</v>
      </c>
    </row>
    <row r="18" spans="1:9" ht="14.1" customHeight="1" x14ac:dyDescent="0.2">
      <c r="A18" s="35"/>
      <c r="B18" s="72"/>
      <c r="C18" s="31"/>
      <c r="D18" s="32"/>
      <c r="E18" s="33"/>
      <c r="F18" s="33"/>
    </row>
    <row r="19" spans="1:9" ht="91.5" customHeight="1" x14ac:dyDescent="0.2">
      <c r="A19" s="37" t="s">
        <v>9</v>
      </c>
      <c r="B19" s="41" t="s">
        <v>94</v>
      </c>
      <c r="C19" s="36" t="s">
        <v>66</v>
      </c>
      <c r="D19" s="39">
        <v>332.35</v>
      </c>
      <c r="E19" s="40"/>
      <c r="F19" s="40">
        <f>SUM(D19*E19)</f>
        <v>0</v>
      </c>
    </row>
    <row r="20" spans="1:9" ht="14.1" customHeight="1" x14ac:dyDescent="0.2">
      <c r="A20" s="35"/>
      <c r="B20" s="72"/>
      <c r="C20" s="31"/>
      <c r="D20" s="32"/>
      <c r="E20" s="33"/>
      <c r="F20" s="33"/>
    </row>
    <row r="21" spans="1:9" ht="108" customHeight="1" x14ac:dyDescent="0.2">
      <c r="A21" s="37" t="s">
        <v>10</v>
      </c>
      <c r="B21" s="37" t="s">
        <v>433</v>
      </c>
      <c r="C21" s="36" t="s">
        <v>66</v>
      </c>
      <c r="D21" s="39">
        <v>243.12</v>
      </c>
      <c r="E21" s="40"/>
      <c r="F21" s="40">
        <f>SUM(D21*E21)</f>
        <v>0</v>
      </c>
    </row>
    <row r="22" spans="1:9" ht="14.25" customHeight="1" x14ac:dyDescent="0.2">
      <c r="A22" s="35"/>
      <c r="B22" s="72"/>
      <c r="C22" s="31"/>
      <c r="D22" s="32"/>
      <c r="E22" s="33"/>
      <c r="F22" s="33"/>
    </row>
    <row r="23" spans="1:9" s="12" customFormat="1" ht="65.25" customHeight="1" x14ac:dyDescent="0.2">
      <c r="A23" s="37" t="s">
        <v>40</v>
      </c>
      <c r="B23" s="37" t="s">
        <v>79</v>
      </c>
      <c r="C23" s="36" t="s">
        <v>66</v>
      </c>
      <c r="D23" s="39">
        <v>74.52</v>
      </c>
      <c r="E23" s="40"/>
      <c r="F23" s="40">
        <f>SUM(D23*E23)</f>
        <v>0</v>
      </c>
      <c r="I23" s="87"/>
    </row>
    <row r="24" spans="1:9" s="12" customFormat="1" ht="12" customHeight="1" x14ac:dyDescent="0.2">
      <c r="A24" s="37"/>
      <c r="B24" s="41"/>
      <c r="C24" s="36"/>
      <c r="D24" s="39"/>
      <c r="E24" s="40"/>
      <c r="F24" s="40"/>
      <c r="I24" s="87"/>
    </row>
    <row r="25" spans="1:9" s="12" customFormat="1" ht="66.75" customHeight="1" x14ac:dyDescent="0.2">
      <c r="A25" s="37" t="s">
        <v>67</v>
      </c>
      <c r="B25" s="37" t="s">
        <v>95</v>
      </c>
      <c r="C25" s="36" t="s">
        <v>66</v>
      </c>
      <c r="D25" s="39">
        <v>719.65</v>
      </c>
      <c r="E25" s="40"/>
      <c r="F25" s="40">
        <f>SUM(D25*E25)</f>
        <v>0</v>
      </c>
      <c r="I25" s="87"/>
    </row>
    <row r="26" spans="1:9" s="12" customFormat="1" ht="14.25" customHeight="1" x14ac:dyDescent="0.2">
      <c r="A26" s="35"/>
      <c r="B26" s="72"/>
      <c r="C26" s="31"/>
      <c r="D26" s="32"/>
      <c r="E26" s="33"/>
      <c r="F26" s="33"/>
      <c r="I26" s="87"/>
    </row>
    <row r="27" spans="1:9" ht="44.25" customHeight="1" x14ac:dyDescent="0.2">
      <c r="A27" s="37" t="s">
        <v>68</v>
      </c>
      <c r="B27" s="90" t="s">
        <v>434</v>
      </c>
      <c r="C27" s="36" t="s">
        <v>7</v>
      </c>
      <c r="D27" s="39">
        <v>398.78</v>
      </c>
      <c r="E27" s="40"/>
      <c r="F27" s="40">
        <f>SUM(D27*E27)</f>
        <v>0</v>
      </c>
    </row>
    <row r="28" spans="1:9" ht="15" customHeight="1" x14ac:dyDescent="0.2">
      <c r="A28" s="37"/>
      <c r="B28" s="90"/>
      <c r="C28" s="36"/>
      <c r="D28" s="39"/>
      <c r="E28" s="40"/>
      <c r="F28" s="40"/>
    </row>
    <row r="29" spans="1:9" ht="15" customHeight="1" x14ac:dyDescent="0.2">
      <c r="A29" s="37" t="s">
        <v>69</v>
      </c>
      <c r="B29" s="90" t="s">
        <v>418</v>
      </c>
      <c r="C29" s="36"/>
      <c r="D29" s="39"/>
      <c r="E29" s="40"/>
      <c r="F29" s="40"/>
    </row>
    <row r="30" spans="1:9" ht="77.25" customHeight="1" x14ac:dyDescent="0.2">
      <c r="A30" s="37"/>
      <c r="B30" s="90" t="s">
        <v>419</v>
      </c>
      <c r="C30" s="508" t="s">
        <v>7</v>
      </c>
      <c r="D30" s="509">
        <v>1042.08</v>
      </c>
      <c r="E30" s="510"/>
      <c r="F30" s="510">
        <f>SUM(D30*E30)</f>
        <v>0</v>
      </c>
    </row>
    <row r="31" spans="1:9" ht="15" customHeight="1" x14ac:dyDescent="0.2">
      <c r="A31" s="37"/>
      <c r="B31" s="90"/>
      <c r="C31" s="508"/>
      <c r="D31" s="509"/>
      <c r="E31" s="510"/>
      <c r="F31" s="510"/>
    </row>
    <row r="32" spans="1:9" ht="16.5" customHeight="1" x14ac:dyDescent="0.2">
      <c r="A32" s="37" t="s">
        <v>71</v>
      </c>
      <c r="B32" s="90" t="s">
        <v>420</v>
      </c>
      <c r="C32" s="508"/>
      <c r="D32" s="509"/>
      <c r="E32" s="510"/>
      <c r="F32" s="510"/>
    </row>
    <row r="33" spans="1:9" ht="12.75" customHeight="1" x14ac:dyDescent="0.2">
      <c r="A33" s="35"/>
      <c r="B33" s="90" t="s">
        <v>421</v>
      </c>
      <c r="C33" s="508" t="s">
        <v>422</v>
      </c>
      <c r="D33" s="509">
        <v>300</v>
      </c>
      <c r="E33" s="510"/>
      <c r="F33" s="510">
        <f>SUM(D33*E33)</f>
        <v>0</v>
      </c>
    </row>
    <row r="34" spans="1:9" ht="12.75" customHeight="1" x14ac:dyDescent="0.2">
      <c r="A34" s="35"/>
      <c r="B34" s="80"/>
      <c r="C34" s="506"/>
      <c r="D34" s="32"/>
      <c r="E34" s="33"/>
      <c r="F34" s="33"/>
    </row>
    <row r="35" spans="1:9" ht="89.25" x14ac:dyDescent="0.2">
      <c r="A35" s="37" t="s">
        <v>416</v>
      </c>
      <c r="B35" s="37" t="s">
        <v>96</v>
      </c>
      <c r="C35" s="36"/>
      <c r="D35" s="39"/>
      <c r="E35" s="40"/>
      <c r="F35" s="40"/>
    </row>
    <row r="36" spans="1:9" ht="15" x14ac:dyDescent="0.2">
      <c r="A36" s="37"/>
      <c r="B36" s="38" t="s">
        <v>41</v>
      </c>
      <c r="C36" s="36" t="s">
        <v>66</v>
      </c>
      <c r="D36" s="39">
        <v>39.869999999999997</v>
      </c>
      <c r="E36" s="40"/>
      <c r="F36" s="40">
        <f>SUM(D36*E36)</f>
        <v>0</v>
      </c>
    </row>
    <row r="37" spans="1:9" ht="15" x14ac:dyDescent="0.2">
      <c r="A37" s="37"/>
      <c r="B37" s="38" t="s">
        <v>42</v>
      </c>
      <c r="C37" s="36" t="s">
        <v>66</v>
      </c>
      <c r="D37" s="39">
        <v>39.869999999999997</v>
      </c>
      <c r="E37" s="40"/>
      <c r="F37" s="40">
        <f>SUM(D37*E37)</f>
        <v>0</v>
      </c>
    </row>
    <row r="38" spans="1:9" x14ac:dyDescent="0.2">
      <c r="A38" s="37"/>
      <c r="B38" s="38"/>
      <c r="C38" s="36"/>
      <c r="D38" s="39"/>
      <c r="E38" s="40"/>
      <c r="F38" s="40"/>
    </row>
    <row r="39" spans="1:9" ht="102.75" customHeight="1" x14ac:dyDescent="0.2">
      <c r="A39" s="37" t="s">
        <v>417</v>
      </c>
      <c r="B39" s="46" t="s">
        <v>97</v>
      </c>
      <c r="C39" s="36" t="s">
        <v>66</v>
      </c>
      <c r="D39" s="39">
        <v>734.65</v>
      </c>
      <c r="E39" s="40"/>
      <c r="F39" s="40">
        <f>SUM(D39*E39)</f>
        <v>0</v>
      </c>
    </row>
    <row r="40" spans="1:9" ht="14.1" customHeight="1" x14ac:dyDescent="0.2">
      <c r="A40" s="35"/>
      <c r="B40" s="72"/>
      <c r="C40" s="31"/>
      <c r="D40" s="32"/>
      <c r="E40" s="33"/>
      <c r="F40" s="33"/>
    </row>
    <row r="41" spans="1:9" s="16" customFormat="1" ht="15" customHeight="1" x14ac:dyDescent="0.2">
      <c r="A41" s="82"/>
      <c r="B41" s="538" t="s">
        <v>75</v>
      </c>
      <c r="C41" s="538"/>
      <c r="D41" s="538"/>
      <c r="E41" s="538"/>
      <c r="F41" s="43">
        <f>SUM(F17:F40)</f>
        <v>0</v>
      </c>
      <c r="I41" s="88"/>
    </row>
    <row r="42" spans="1:9" ht="15" customHeight="1" x14ac:dyDescent="0.2">
      <c r="A42" s="540"/>
      <c r="B42" s="540"/>
      <c r="C42" s="540"/>
      <c r="D42" s="540"/>
      <c r="E42" s="540"/>
      <c r="F42" s="540"/>
    </row>
    <row r="43" spans="1:9" ht="15" customHeight="1" x14ac:dyDescent="0.2">
      <c r="A43" s="540"/>
      <c r="B43" s="540"/>
      <c r="C43" s="540"/>
      <c r="D43" s="540"/>
      <c r="E43" s="540"/>
      <c r="F43" s="540"/>
    </row>
    <row r="44" spans="1:9" s="16" customFormat="1" ht="15" customHeight="1" x14ac:dyDescent="0.2">
      <c r="A44" s="60" t="s">
        <v>5</v>
      </c>
      <c r="B44" s="60" t="s">
        <v>43</v>
      </c>
      <c r="C44" s="83"/>
      <c r="D44" s="84"/>
      <c r="E44" s="76"/>
      <c r="F44" s="76"/>
      <c r="I44" s="88"/>
    </row>
    <row r="45" spans="1:9" s="14" customFormat="1" ht="15" customHeight="1" x14ac:dyDescent="0.2">
      <c r="A45" s="77"/>
      <c r="B45" s="77"/>
      <c r="C45" s="31"/>
      <c r="D45" s="32"/>
      <c r="E45" s="33"/>
      <c r="F45" s="33"/>
      <c r="I45" s="514"/>
    </row>
    <row r="46" spans="1:9" s="14" customFormat="1" ht="105.75" customHeight="1" x14ac:dyDescent="0.2">
      <c r="A46" s="77"/>
      <c r="B46" s="523" t="s">
        <v>428</v>
      </c>
      <c r="C46" s="511"/>
      <c r="D46" s="32"/>
      <c r="E46" s="33"/>
      <c r="F46" s="33"/>
      <c r="I46" s="514"/>
    </row>
    <row r="47" spans="1:9" ht="102" x14ac:dyDescent="0.2">
      <c r="A47" s="37" t="s">
        <v>11</v>
      </c>
      <c r="B47" s="37" t="s">
        <v>99</v>
      </c>
      <c r="C47" s="36"/>
      <c r="D47" s="39"/>
      <c r="E47" s="40"/>
      <c r="F47" s="40"/>
      <c r="I47" s="517"/>
    </row>
    <row r="48" spans="1:9" ht="15" customHeight="1" x14ac:dyDescent="0.2">
      <c r="A48" s="35"/>
      <c r="B48" s="91"/>
      <c r="C48" s="36" t="s">
        <v>66</v>
      </c>
      <c r="D48" s="39">
        <v>44.8</v>
      </c>
      <c r="E48" s="40"/>
      <c r="F48" s="40">
        <f>SUM(D48*E48)</f>
        <v>0</v>
      </c>
    </row>
    <row r="49" spans="1:9" ht="10.5" customHeight="1" x14ac:dyDescent="0.2">
      <c r="A49" s="35"/>
      <c r="B49" s="81"/>
      <c r="C49" s="11"/>
      <c r="D49" s="11"/>
      <c r="E49" s="11"/>
      <c r="F49" s="11"/>
    </row>
    <row r="50" spans="1:9" ht="93" customHeight="1" x14ac:dyDescent="0.2">
      <c r="A50" s="37" t="s">
        <v>12</v>
      </c>
      <c r="B50" s="37" t="s">
        <v>100</v>
      </c>
      <c r="C50" s="101"/>
      <c r="D50" s="102"/>
      <c r="E50" s="100"/>
      <c r="F50" s="40"/>
    </row>
    <row r="51" spans="1:9" ht="13.5" customHeight="1" x14ac:dyDescent="0.2">
      <c r="A51" s="35"/>
      <c r="B51" s="99"/>
      <c r="C51" s="98" t="s">
        <v>66</v>
      </c>
      <c r="D51" s="93">
        <v>118.74</v>
      </c>
      <c r="E51" s="95"/>
      <c r="F51" s="95">
        <f>SUM(D51*E51)</f>
        <v>0</v>
      </c>
    </row>
    <row r="52" spans="1:9" x14ac:dyDescent="0.2">
      <c r="A52" s="35"/>
      <c r="B52" s="97"/>
      <c r="C52" s="121"/>
      <c r="D52" s="109"/>
      <c r="E52" s="96"/>
      <c r="F52" s="94"/>
    </row>
    <row r="53" spans="1:9" ht="90" customHeight="1" x14ac:dyDescent="0.2">
      <c r="A53" s="37" t="s">
        <v>13</v>
      </c>
      <c r="B53" s="122" t="s">
        <v>396</v>
      </c>
      <c r="C53" s="96"/>
      <c r="D53" s="96"/>
      <c r="E53" s="96"/>
      <c r="F53" s="94"/>
    </row>
    <row r="54" spans="1:9" ht="15" x14ac:dyDescent="0.2">
      <c r="A54" s="35"/>
      <c r="B54" s="123"/>
      <c r="C54" s="115" t="s">
        <v>66</v>
      </c>
      <c r="D54" s="124">
        <v>57.71</v>
      </c>
      <c r="E54" s="127"/>
      <c r="F54" s="120">
        <f>SUM(D54*E54)</f>
        <v>0</v>
      </c>
    </row>
    <row r="55" spans="1:9" x14ac:dyDescent="0.2">
      <c r="A55" s="35"/>
      <c r="B55" s="92"/>
      <c r="C55" s="125"/>
      <c r="D55" s="114"/>
      <c r="E55" s="119"/>
      <c r="F55" s="120"/>
    </row>
    <row r="56" spans="1:9" ht="51" x14ac:dyDescent="0.2">
      <c r="A56" s="37" t="s">
        <v>14</v>
      </c>
      <c r="B56" s="130" t="s">
        <v>130</v>
      </c>
      <c r="C56" s="115"/>
      <c r="D56" s="112"/>
      <c r="E56" s="117"/>
      <c r="F56" s="119"/>
    </row>
    <row r="57" spans="1:9" ht="15" x14ac:dyDescent="0.2">
      <c r="A57" s="35"/>
      <c r="B57" s="131" t="s">
        <v>128</v>
      </c>
      <c r="C57" s="115" t="s">
        <v>66</v>
      </c>
      <c r="D57" s="124">
        <v>78.78</v>
      </c>
      <c r="E57" s="127"/>
      <c r="F57" s="120">
        <f>SUM(D57*E57)</f>
        <v>0</v>
      </c>
    </row>
    <row r="58" spans="1:9" ht="15" x14ac:dyDescent="0.2">
      <c r="A58" s="35"/>
      <c r="B58" s="131" t="s">
        <v>129</v>
      </c>
      <c r="C58" s="115" t="s">
        <v>66</v>
      </c>
      <c r="D58" s="124">
        <v>12.58</v>
      </c>
      <c r="E58" s="127"/>
      <c r="F58" s="120">
        <f>SUM(D58*E58)</f>
        <v>0</v>
      </c>
    </row>
    <row r="59" spans="1:9" ht="15" x14ac:dyDescent="0.2">
      <c r="A59" s="35"/>
      <c r="B59" s="131" t="s">
        <v>131</v>
      </c>
      <c r="C59" s="36" t="s">
        <v>62</v>
      </c>
      <c r="D59" s="39">
        <v>72.569999999999993</v>
      </c>
      <c r="E59" s="40"/>
      <c r="F59" s="40">
        <f>SUM(D59*E59)</f>
        <v>0</v>
      </c>
    </row>
    <row r="60" spans="1:9" x14ac:dyDescent="0.2">
      <c r="A60" s="35"/>
      <c r="B60" s="116"/>
      <c r="C60" s="96"/>
      <c r="D60" s="96"/>
      <c r="E60" s="118"/>
      <c r="F60" s="118"/>
    </row>
    <row r="61" spans="1:9" ht="90.75" customHeight="1" x14ac:dyDescent="0.2">
      <c r="A61" s="37" t="s">
        <v>15</v>
      </c>
      <c r="B61" s="128" t="s">
        <v>101</v>
      </c>
      <c r="C61" s="129"/>
      <c r="D61" s="113"/>
      <c r="E61" s="126"/>
      <c r="F61" s="119"/>
      <c r="H61" s="12"/>
    </row>
    <row r="62" spans="1:9" ht="15" x14ac:dyDescent="0.2">
      <c r="A62" s="108" t="s">
        <v>44</v>
      </c>
      <c r="B62" s="41" t="s">
        <v>45</v>
      </c>
      <c r="C62" s="36" t="s">
        <v>66</v>
      </c>
      <c r="D62" s="110">
        <v>61.81</v>
      </c>
      <c r="E62" s="111"/>
      <c r="F62" s="111">
        <f>SUM(D62*E62)</f>
        <v>0</v>
      </c>
    </row>
    <row r="63" spans="1:9" ht="15" x14ac:dyDescent="0.2">
      <c r="A63" s="108" t="s">
        <v>46</v>
      </c>
      <c r="B63" s="41" t="s">
        <v>47</v>
      </c>
      <c r="C63" s="36" t="s">
        <v>62</v>
      </c>
      <c r="D63" s="39">
        <v>72.569999999999993</v>
      </c>
      <c r="E63" s="40"/>
      <c r="F63" s="40">
        <f>SUM(D63*E63)</f>
        <v>0</v>
      </c>
    </row>
    <row r="64" spans="1:9" s="12" customFormat="1" x14ac:dyDescent="0.2">
      <c r="A64" s="37"/>
      <c r="B64" s="41"/>
      <c r="C64" s="36"/>
      <c r="D64" s="39"/>
      <c r="E64" s="40"/>
      <c r="F64" s="40"/>
      <c r="I64" s="87"/>
    </row>
    <row r="65" spans="1:9" ht="153.75" customHeight="1" x14ac:dyDescent="0.2">
      <c r="A65" s="37" t="s">
        <v>19</v>
      </c>
      <c r="B65" s="37" t="s">
        <v>102</v>
      </c>
      <c r="C65" s="36"/>
      <c r="D65" s="39"/>
      <c r="E65" s="40"/>
      <c r="F65" s="40"/>
    </row>
    <row r="66" spans="1:9" ht="15" x14ac:dyDescent="0.2">
      <c r="A66" s="108" t="s">
        <v>44</v>
      </c>
      <c r="B66" s="41" t="s">
        <v>45</v>
      </c>
      <c r="C66" s="36" t="s">
        <v>66</v>
      </c>
      <c r="D66" s="39">
        <v>240.25</v>
      </c>
      <c r="E66" s="40"/>
      <c r="F66" s="40">
        <f>SUM(D66*E66)</f>
        <v>0</v>
      </c>
    </row>
    <row r="67" spans="1:9" ht="15" x14ac:dyDescent="0.2">
      <c r="A67" s="108" t="s">
        <v>46</v>
      </c>
      <c r="B67" s="41" t="s">
        <v>47</v>
      </c>
      <c r="C67" s="36" t="s">
        <v>62</v>
      </c>
      <c r="D67" s="39">
        <v>22.6</v>
      </c>
      <c r="E67" s="40"/>
      <c r="F67" s="40">
        <f>SUM(D67*E67)</f>
        <v>0</v>
      </c>
    </row>
    <row r="68" spans="1:9" x14ac:dyDescent="0.2">
      <c r="A68" s="11"/>
      <c r="B68" s="11"/>
      <c r="C68" s="11"/>
      <c r="D68" s="11"/>
      <c r="E68" s="11"/>
      <c r="F68" s="11"/>
    </row>
    <row r="69" spans="1:9" s="12" customFormat="1" ht="51" customHeight="1" x14ac:dyDescent="0.2">
      <c r="A69" s="37" t="s">
        <v>20</v>
      </c>
      <c r="B69" s="37" t="s">
        <v>103</v>
      </c>
      <c r="C69" s="31"/>
      <c r="D69" s="32"/>
      <c r="E69" s="33"/>
      <c r="F69" s="33"/>
      <c r="I69" s="87"/>
    </row>
    <row r="70" spans="1:9" s="12" customFormat="1" ht="15" x14ac:dyDescent="0.2">
      <c r="A70" s="108" t="s">
        <v>44</v>
      </c>
      <c r="B70" s="41" t="s">
        <v>45</v>
      </c>
      <c r="C70" s="36" t="s">
        <v>66</v>
      </c>
      <c r="D70" s="39">
        <v>9.4700000000000006</v>
      </c>
      <c r="E70" s="40"/>
      <c r="F70" s="40">
        <f>SUM(D70*E70)</f>
        <v>0</v>
      </c>
      <c r="I70" s="87"/>
    </row>
    <row r="71" spans="1:9" ht="15" x14ac:dyDescent="0.2">
      <c r="A71" s="108" t="s">
        <v>46</v>
      </c>
      <c r="B71" s="41" t="s">
        <v>47</v>
      </c>
      <c r="C71" s="36" t="s">
        <v>62</v>
      </c>
      <c r="D71" s="39">
        <v>44.64</v>
      </c>
      <c r="E71" s="40"/>
      <c r="F71" s="40">
        <f>SUM(D71*E71)</f>
        <v>0</v>
      </c>
    </row>
    <row r="72" spans="1:9" x14ac:dyDescent="0.2">
      <c r="A72" s="11"/>
      <c r="B72" s="11"/>
      <c r="C72" s="11"/>
      <c r="D72" s="11"/>
      <c r="E72" s="11"/>
      <c r="F72" s="11"/>
    </row>
    <row r="73" spans="1:9" ht="38.25" x14ac:dyDescent="0.2">
      <c r="A73" s="37" t="s">
        <v>127</v>
      </c>
      <c r="B73" s="41" t="s">
        <v>395</v>
      </c>
      <c r="C73" s="36" t="s">
        <v>66</v>
      </c>
      <c r="D73" s="39">
        <v>2</v>
      </c>
      <c r="E73" s="40"/>
      <c r="F73" s="39">
        <f>D73*E73</f>
        <v>0</v>
      </c>
      <c r="G73" s="12"/>
    </row>
    <row r="74" spans="1:9" ht="15" customHeight="1" x14ac:dyDescent="0.2">
      <c r="A74" s="35"/>
      <c r="B74" s="71"/>
      <c r="C74" s="31"/>
      <c r="D74" s="32"/>
      <c r="E74" s="33"/>
      <c r="F74" s="33"/>
    </row>
    <row r="75" spans="1:9" s="16" customFormat="1" ht="15" customHeight="1" x14ac:dyDescent="0.2">
      <c r="A75" s="486"/>
      <c r="B75" s="538" t="s">
        <v>77</v>
      </c>
      <c r="C75" s="538"/>
      <c r="D75" s="538"/>
      <c r="E75" s="538"/>
      <c r="F75" s="43">
        <f>SUM(F48:F73)</f>
        <v>0</v>
      </c>
      <c r="I75" s="88"/>
    </row>
    <row r="76" spans="1:9" ht="15" customHeight="1" x14ac:dyDescent="0.2">
      <c r="A76" s="541"/>
      <c r="B76" s="541"/>
      <c r="C76" s="541"/>
      <c r="D76" s="541"/>
      <c r="E76" s="541"/>
      <c r="F76" s="541"/>
    </row>
    <row r="77" spans="1:9" ht="15" customHeight="1" x14ac:dyDescent="0.2">
      <c r="A77" s="541"/>
      <c r="B77" s="541"/>
      <c r="C77" s="541"/>
      <c r="D77" s="541"/>
      <c r="E77" s="541"/>
      <c r="F77" s="541"/>
    </row>
    <row r="78" spans="1:9" s="58" customFormat="1" ht="34.5" customHeight="1" x14ac:dyDescent="0.2">
      <c r="A78" s="60" t="s">
        <v>18</v>
      </c>
      <c r="B78" s="60" t="s">
        <v>48</v>
      </c>
      <c r="C78" s="104"/>
      <c r="D78" s="105"/>
      <c r="E78" s="106"/>
      <c r="F78" s="106"/>
      <c r="I78" s="517"/>
    </row>
    <row r="79" spans="1:9" s="15" customFormat="1" ht="15" customHeight="1" x14ac:dyDescent="0.2">
      <c r="A79" s="44"/>
      <c r="B79" s="44"/>
      <c r="C79" s="36"/>
      <c r="D79" s="39"/>
      <c r="E79" s="40"/>
      <c r="F79" s="40"/>
      <c r="I79" s="514"/>
    </row>
    <row r="80" spans="1:9" s="15" customFormat="1" ht="94.5" customHeight="1" x14ac:dyDescent="0.2">
      <c r="A80" s="44"/>
      <c r="B80" s="523" t="s">
        <v>435</v>
      </c>
      <c r="C80" s="36"/>
      <c r="D80" s="39"/>
      <c r="E80" s="40"/>
      <c r="F80" s="40"/>
      <c r="I80" s="514"/>
    </row>
    <row r="81" spans="1:9" s="13" customFormat="1" ht="30" customHeight="1" x14ac:dyDescent="0.2">
      <c r="A81" s="37" t="s">
        <v>16</v>
      </c>
      <c r="B81" s="37" t="s">
        <v>92</v>
      </c>
      <c r="C81" s="36"/>
      <c r="D81" s="39"/>
      <c r="E81" s="40"/>
      <c r="F81" s="40"/>
      <c r="I81" s="87"/>
    </row>
    <row r="82" spans="1:9" s="12" customFormat="1" x14ac:dyDescent="0.2">
      <c r="A82" s="37"/>
      <c r="B82" s="38"/>
      <c r="C82" s="36" t="s">
        <v>4</v>
      </c>
      <c r="D82" s="39">
        <f>0.4*(D48+D51+D54+D57+D58+D62+D66+D70)*150</f>
        <v>37448.400000000001</v>
      </c>
      <c r="E82" s="40"/>
      <c r="F82" s="40">
        <f>SUM(D82*E82)</f>
        <v>0</v>
      </c>
      <c r="I82" s="87"/>
    </row>
    <row r="83" spans="1:9" s="12" customFormat="1" ht="15" customHeight="1" x14ac:dyDescent="0.2">
      <c r="A83" s="37" t="s">
        <v>17</v>
      </c>
      <c r="B83" s="37" t="s">
        <v>49</v>
      </c>
      <c r="C83" s="36"/>
      <c r="D83" s="39"/>
      <c r="E83" s="40"/>
      <c r="F83" s="40"/>
      <c r="I83" s="87"/>
    </row>
    <row r="84" spans="1:9" s="12" customFormat="1" ht="15" customHeight="1" x14ac:dyDescent="0.2">
      <c r="A84" s="37"/>
      <c r="B84" s="38"/>
      <c r="C84" s="36" t="s">
        <v>4</v>
      </c>
      <c r="D84" s="39">
        <f>0.6*(D48+D51+D54+D57+D58+D62+D66+D70)*150</f>
        <v>56172.6</v>
      </c>
      <c r="E84" s="40"/>
      <c r="F84" s="40">
        <f>SUM(D84*E84)</f>
        <v>0</v>
      </c>
      <c r="I84" s="87"/>
    </row>
    <row r="85" spans="1:9" s="13" customFormat="1" ht="15" customHeight="1" x14ac:dyDescent="0.2">
      <c r="A85" s="35"/>
      <c r="B85" s="71"/>
      <c r="C85" s="31"/>
      <c r="D85" s="32"/>
      <c r="E85" s="33"/>
      <c r="F85" s="33"/>
      <c r="I85" s="87"/>
    </row>
    <row r="86" spans="1:9" s="58" customFormat="1" ht="15" customHeight="1" x14ac:dyDescent="0.2">
      <c r="A86" s="82"/>
      <c r="B86" s="538" t="s">
        <v>78</v>
      </c>
      <c r="C86" s="538"/>
      <c r="D86" s="538"/>
      <c r="E86" s="538"/>
      <c r="F86" s="43">
        <f>SUM(F82:F84)</f>
        <v>0</v>
      </c>
      <c r="I86" s="88"/>
    </row>
    <row r="87" spans="1:9" s="16" customFormat="1" ht="15" customHeight="1" x14ac:dyDescent="0.2">
      <c r="A87" s="543"/>
      <c r="B87" s="543"/>
      <c r="C87" s="543"/>
      <c r="D87" s="543"/>
      <c r="E87" s="543"/>
      <c r="F87" s="543"/>
      <c r="I87" s="88"/>
    </row>
    <row r="88" spans="1:9" s="16" customFormat="1" ht="15" customHeight="1" x14ac:dyDescent="0.2">
      <c r="A88" s="543"/>
      <c r="B88" s="543"/>
      <c r="C88" s="543"/>
      <c r="D88" s="543"/>
      <c r="E88" s="543"/>
      <c r="F88" s="543"/>
      <c r="I88" s="88"/>
    </row>
    <row r="89" spans="1:9" s="16" customFormat="1" ht="15" customHeight="1" x14ac:dyDescent="0.2">
      <c r="A89" s="543"/>
      <c r="B89" s="543"/>
      <c r="C89" s="543"/>
      <c r="D89" s="543"/>
      <c r="E89" s="543"/>
      <c r="F89" s="543"/>
      <c r="I89" s="88"/>
    </row>
    <row r="90" spans="1:9" s="16" customFormat="1" ht="15" customHeight="1" x14ac:dyDescent="0.2">
      <c r="A90" s="60" t="s">
        <v>22</v>
      </c>
      <c r="B90" s="60" t="s">
        <v>21</v>
      </c>
      <c r="C90" s="83"/>
      <c r="D90" s="84"/>
      <c r="E90" s="76"/>
      <c r="F90" s="75"/>
      <c r="I90" s="88"/>
    </row>
    <row r="91" spans="1:9" s="14" customFormat="1" ht="15" customHeight="1" x14ac:dyDescent="0.2">
      <c r="A91" s="77"/>
      <c r="B91" s="77"/>
      <c r="C91" s="31"/>
      <c r="D91" s="32"/>
      <c r="E91" s="33"/>
      <c r="F91" s="49"/>
      <c r="I91" s="514"/>
    </row>
    <row r="92" spans="1:9" s="14" customFormat="1" ht="159" customHeight="1" x14ac:dyDescent="0.2">
      <c r="A92" s="77"/>
      <c r="B92" s="523" t="s">
        <v>436</v>
      </c>
      <c r="C92" s="511"/>
      <c r="D92" s="32"/>
      <c r="E92" s="33"/>
      <c r="F92" s="49"/>
      <c r="I92" s="514"/>
    </row>
    <row r="93" spans="1:9" ht="273" customHeight="1" x14ac:dyDescent="0.2">
      <c r="A93" s="37" t="s">
        <v>23</v>
      </c>
      <c r="B93" s="523" t="s">
        <v>427</v>
      </c>
      <c r="C93" s="31"/>
      <c r="D93" s="32"/>
      <c r="E93" s="33"/>
      <c r="F93" s="33"/>
      <c r="I93" s="517"/>
    </row>
    <row r="94" spans="1:9" ht="18" customHeight="1" x14ac:dyDescent="0.2">
      <c r="A94" s="37"/>
      <c r="B94" s="37"/>
      <c r="C94" s="36" t="s">
        <v>62</v>
      </c>
      <c r="D94" s="39">
        <v>1674.24</v>
      </c>
      <c r="E94" s="40"/>
      <c r="F94" s="40">
        <f t="shared" ref="F94" si="0">SUM(D94*E94)</f>
        <v>0</v>
      </c>
    </row>
    <row r="95" spans="1:9" ht="17.25" customHeight="1" x14ac:dyDescent="0.2">
      <c r="A95" s="35"/>
      <c r="B95" s="37"/>
      <c r="C95" s="11"/>
      <c r="D95" s="11"/>
      <c r="E95" s="11"/>
      <c r="F95" s="11"/>
    </row>
    <row r="96" spans="1:9" s="16" customFormat="1" ht="15" customHeight="1" x14ac:dyDescent="0.2">
      <c r="A96" s="82"/>
      <c r="B96" s="538" t="s">
        <v>121</v>
      </c>
      <c r="C96" s="538"/>
      <c r="D96" s="538"/>
      <c r="E96" s="538"/>
      <c r="F96" s="43">
        <f>SUM(F93:F94)</f>
        <v>0</v>
      </c>
      <c r="I96" s="88"/>
    </row>
    <row r="97" spans="1:9" s="59" customFormat="1" ht="15" customHeight="1" x14ac:dyDescent="0.2">
      <c r="A97" s="543"/>
      <c r="B97" s="543"/>
      <c r="C97" s="543"/>
      <c r="D97" s="543"/>
      <c r="E97" s="543"/>
      <c r="F97" s="543"/>
      <c r="I97" s="515"/>
    </row>
    <row r="98" spans="1:9" s="16" customFormat="1" ht="15" customHeight="1" x14ac:dyDescent="0.2">
      <c r="A98" s="544"/>
      <c r="B98" s="544"/>
      <c r="C98" s="544"/>
      <c r="D98" s="544"/>
      <c r="E98" s="544"/>
      <c r="F98" s="544"/>
      <c r="I98" s="88"/>
    </row>
    <row r="99" spans="1:9" s="16" customFormat="1" ht="15" customHeight="1" x14ac:dyDescent="0.2">
      <c r="A99" s="546"/>
      <c r="B99" s="547"/>
      <c r="C99" s="547"/>
      <c r="D99" s="547"/>
      <c r="E99" s="547"/>
      <c r="F99" s="548"/>
      <c r="I99" s="88"/>
    </row>
    <row r="100" spans="1:9" s="16" customFormat="1" ht="15" customHeight="1" x14ac:dyDescent="0.2">
      <c r="A100" s="60" t="s">
        <v>24</v>
      </c>
      <c r="B100" s="60" t="s">
        <v>81</v>
      </c>
      <c r="C100" s="104"/>
      <c r="D100" s="84"/>
      <c r="E100" s="76"/>
      <c r="F100" s="75"/>
      <c r="I100" s="88"/>
    </row>
    <row r="101" spans="1:9" s="14" customFormat="1" ht="15" customHeight="1" x14ac:dyDescent="0.2">
      <c r="A101" s="44"/>
      <c r="B101" s="44"/>
      <c r="C101" s="36"/>
      <c r="D101" s="32"/>
      <c r="E101" s="33"/>
      <c r="F101" s="49"/>
      <c r="I101" s="514"/>
    </row>
    <row r="102" spans="1:9" ht="64.5" customHeight="1" x14ac:dyDescent="0.2">
      <c r="A102" s="48" t="s">
        <v>25</v>
      </c>
      <c r="B102" s="107" t="s">
        <v>104</v>
      </c>
      <c r="C102" s="36" t="s">
        <v>62</v>
      </c>
      <c r="D102" s="39">
        <v>1353.66</v>
      </c>
      <c r="E102" s="40"/>
      <c r="F102" s="40">
        <f t="shared" ref="F102:F116" si="1">SUM(D102*E102)</f>
        <v>0</v>
      </c>
    </row>
    <row r="103" spans="1:9" ht="12.75" customHeight="1" x14ac:dyDescent="0.2">
      <c r="A103" s="48"/>
      <c r="B103" s="107"/>
      <c r="C103" s="36"/>
      <c r="D103" s="39"/>
      <c r="E103" s="40"/>
      <c r="F103" s="40"/>
    </row>
    <row r="104" spans="1:9" ht="91.5" customHeight="1" x14ac:dyDescent="0.2">
      <c r="A104" s="37" t="s">
        <v>61</v>
      </c>
      <c r="B104" s="107" t="s">
        <v>108</v>
      </c>
      <c r="C104" s="36" t="s">
        <v>109</v>
      </c>
      <c r="D104" s="39">
        <v>50</v>
      </c>
      <c r="E104" s="40"/>
      <c r="F104" s="40">
        <f t="shared" si="1"/>
        <v>0</v>
      </c>
    </row>
    <row r="105" spans="1:9" ht="15" customHeight="1" x14ac:dyDescent="0.2">
      <c r="A105" s="37"/>
      <c r="B105" s="107"/>
      <c r="C105" s="36"/>
      <c r="D105" s="39"/>
      <c r="E105" s="40"/>
      <c r="F105" s="40"/>
    </row>
    <row r="106" spans="1:9" ht="76.5" customHeight="1" x14ac:dyDescent="0.2">
      <c r="A106" s="37" t="s">
        <v>63</v>
      </c>
      <c r="B106" s="107" t="s">
        <v>125</v>
      </c>
      <c r="C106" s="36" t="s">
        <v>109</v>
      </c>
      <c r="D106" s="39">
        <v>230</v>
      </c>
      <c r="E106" s="40"/>
      <c r="F106" s="40">
        <f t="shared" si="1"/>
        <v>0</v>
      </c>
    </row>
    <row r="107" spans="1:9" ht="12" customHeight="1" x14ac:dyDescent="0.2">
      <c r="A107" s="37"/>
      <c r="B107" s="107"/>
      <c r="C107" s="36"/>
      <c r="D107" s="39"/>
      <c r="E107" s="40"/>
      <c r="F107" s="40"/>
    </row>
    <row r="108" spans="1:9" ht="50.25" customHeight="1" x14ac:dyDescent="0.2">
      <c r="A108" s="37" t="s">
        <v>64</v>
      </c>
      <c r="B108" s="107" t="s">
        <v>126</v>
      </c>
      <c r="C108" s="36" t="s">
        <v>109</v>
      </c>
      <c r="D108" s="39">
        <v>131</v>
      </c>
      <c r="E108" s="40"/>
      <c r="F108" s="40">
        <f t="shared" si="1"/>
        <v>0</v>
      </c>
    </row>
    <row r="109" spans="1:9" ht="13.5" customHeight="1" x14ac:dyDescent="0.2">
      <c r="A109" s="35"/>
      <c r="B109" s="85"/>
      <c r="C109" s="103"/>
      <c r="D109" s="32"/>
      <c r="E109" s="33"/>
      <c r="F109" s="33"/>
    </row>
    <row r="110" spans="1:9" ht="54" customHeight="1" x14ac:dyDescent="0.2">
      <c r="A110" s="37" t="s">
        <v>65</v>
      </c>
      <c r="B110" s="107" t="s">
        <v>110</v>
      </c>
      <c r="C110" s="36" t="s">
        <v>62</v>
      </c>
      <c r="D110" s="39">
        <v>1820</v>
      </c>
      <c r="E110" s="40"/>
      <c r="F110" s="40">
        <f t="shared" si="1"/>
        <v>0</v>
      </c>
    </row>
    <row r="111" spans="1:9" ht="11.25" customHeight="1" x14ac:dyDescent="0.2">
      <c r="A111" s="37"/>
      <c r="B111" s="107"/>
      <c r="C111" s="36"/>
      <c r="D111" s="32"/>
      <c r="E111" s="33"/>
      <c r="F111" s="33"/>
    </row>
    <row r="112" spans="1:9" ht="51.75" customHeight="1" x14ac:dyDescent="0.2">
      <c r="A112" s="37" t="s">
        <v>105</v>
      </c>
      <c r="B112" s="107" t="s">
        <v>124</v>
      </c>
      <c r="C112" s="36" t="s">
        <v>109</v>
      </c>
      <c r="D112" s="39">
        <v>165</v>
      </c>
      <c r="E112" s="40"/>
      <c r="F112" s="40">
        <f t="shared" si="1"/>
        <v>0</v>
      </c>
    </row>
    <row r="113" spans="1:9" ht="12.75" customHeight="1" x14ac:dyDescent="0.2">
      <c r="A113" s="35"/>
      <c r="B113" s="85"/>
      <c r="C113" s="103"/>
      <c r="D113" s="32"/>
      <c r="E113" s="33"/>
      <c r="F113" s="33"/>
    </row>
    <row r="114" spans="1:9" ht="64.5" customHeight="1" x14ac:dyDescent="0.2">
      <c r="A114" s="37" t="s">
        <v>106</v>
      </c>
      <c r="B114" s="107" t="s">
        <v>123</v>
      </c>
      <c r="C114" s="36" t="s">
        <v>109</v>
      </c>
      <c r="D114" s="39">
        <v>90</v>
      </c>
      <c r="E114" s="40"/>
      <c r="F114" s="40">
        <f t="shared" si="1"/>
        <v>0</v>
      </c>
    </row>
    <row r="115" spans="1:9" ht="14.25" customHeight="1" x14ac:dyDescent="0.2">
      <c r="A115" s="35"/>
      <c r="B115" s="85"/>
      <c r="C115" s="103"/>
      <c r="D115" s="32"/>
      <c r="E115" s="33"/>
      <c r="F115" s="33"/>
    </row>
    <row r="116" spans="1:9" ht="66.75" customHeight="1" x14ac:dyDescent="0.2">
      <c r="A116" s="37" t="s">
        <v>107</v>
      </c>
      <c r="B116" s="107" t="s">
        <v>122</v>
      </c>
      <c r="C116" s="36" t="s">
        <v>109</v>
      </c>
      <c r="D116" s="39">
        <v>370</v>
      </c>
      <c r="E116" s="40"/>
      <c r="F116" s="40">
        <f t="shared" si="1"/>
        <v>0</v>
      </c>
    </row>
    <row r="117" spans="1:9" ht="15" customHeight="1" x14ac:dyDescent="0.2">
      <c r="A117" s="35"/>
      <c r="B117" s="85"/>
      <c r="C117" s="31"/>
      <c r="D117" s="32"/>
      <c r="E117" s="33"/>
      <c r="F117" s="33"/>
    </row>
    <row r="118" spans="1:9" s="16" customFormat="1" ht="15" customHeight="1" x14ac:dyDescent="0.2">
      <c r="A118" s="82"/>
      <c r="B118" s="538" t="s">
        <v>111</v>
      </c>
      <c r="C118" s="538"/>
      <c r="D118" s="538"/>
      <c r="E118" s="538"/>
      <c r="F118" s="43">
        <f>SUM(F102:F116)</f>
        <v>0</v>
      </c>
      <c r="I118" s="88"/>
    </row>
    <row r="119" spans="1:9" s="16" customFormat="1" ht="15" customHeight="1" x14ac:dyDescent="0.2">
      <c r="A119" s="550"/>
      <c r="B119" s="550"/>
      <c r="C119" s="550"/>
      <c r="D119" s="550"/>
      <c r="E119" s="550"/>
      <c r="F119" s="550"/>
      <c r="I119" s="88"/>
    </row>
    <row r="120" spans="1:9" s="16" customFormat="1" ht="15" customHeight="1" x14ac:dyDescent="0.2">
      <c r="A120" s="550"/>
      <c r="B120" s="550"/>
      <c r="C120" s="550"/>
      <c r="D120" s="550"/>
      <c r="E120" s="550"/>
      <c r="F120" s="550"/>
      <c r="I120" s="88"/>
    </row>
    <row r="121" spans="1:9" s="59" customFormat="1" ht="15" customHeight="1" x14ac:dyDescent="0.2">
      <c r="A121" s="60" t="s">
        <v>72</v>
      </c>
      <c r="B121" s="60" t="s">
        <v>58</v>
      </c>
      <c r="C121" s="83"/>
      <c r="D121" s="84"/>
      <c r="E121" s="76"/>
      <c r="F121" s="75"/>
      <c r="I121" s="515"/>
    </row>
    <row r="122" spans="1:9" s="14" customFormat="1" ht="15" customHeight="1" x14ac:dyDescent="0.2">
      <c r="A122" s="77"/>
      <c r="B122" s="77"/>
      <c r="C122" s="31"/>
      <c r="D122" s="32"/>
      <c r="E122" s="33"/>
      <c r="F122" s="49"/>
      <c r="I122" s="514"/>
    </row>
    <row r="123" spans="1:9" s="14" customFormat="1" ht="206.25" customHeight="1" x14ac:dyDescent="0.2">
      <c r="A123" s="77"/>
      <c r="B123" s="523" t="s">
        <v>437</v>
      </c>
      <c r="C123" s="511"/>
      <c r="D123" s="32"/>
      <c r="E123" s="33"/>
      <c r="F123" s="49"/>
      <c r="I123" s="514"/>
    </row>
    <row r="124" spans="1:9" s="14" customFormat="1" ht="93" customHeight="1" x14ac:dyDescent="0.2">
      <c r="A124" s="77"/>
      <c r="B124" s="37" t="s">
        <v>82</v>
      </c>
      <c r="C124" s="31"/>
      <c r="D124" s="32"/>
      <c r="E124" s="33"/>
      <c r="F124" s="49"/>
      <c r="I124" s="518"/>
    </row>
    <row r="125" spans="1:9" s="14" customFormat="1" ht="69" customHeight="1" x14ac:dyDescent="0.2">
      <c r="A125" s="77"/>
      <c r="B125" s="37" t="s">
        <v>83</v>
      </c>
      <c r="C125" s="31"/>
      <c r="D125" s="32"/>
      <c r="E125" s="33"/>
      <c r="F125" s="49"/>
      <c r="I125" s="514"/>
    </row>
    <row r="126" spans="1:9" s="14" customFormat="1" ht="77.25" customHeight="1" x14ac:dyDescent="0.2">
      <c r="A126" s="37" t="s">
        <v>26</v>
      </c>
      <c r="B126" s="37" t="s">
        <v>112</v>
      </c>
      <c r="C126" s="31"/>
      <c r="D126" s="32"/>
      <c r="E126" s="33"/>
      <c r="F126" s="45"/>
      <c r="I126" s="514"/>
    </row>
    <row r="127" spans="1:9" s="14" customFormat="1" ht="15" customHeight="1" x14ac:dyDescent="0.2">
      <c r="A127" s="108" t="s">
        <v>44</v>
      </c>
      <c r="B127" s="37" t="s">
        <v>113</v>
      </c>
      <c r="C127" s="36" t="s">
        <v>28</v>
      </c>
      <c r="D127" s="39">
        <v>1</v>
      </c>
      <c r="E127" s="40"/>
      <c r="F127" s="40">
        <f t="shared" ref="F127:F132" si="2">SUM(D127*E127)</f>
        <v>0</v>
      </c>
      <c r="I127" s="514"/>
    </row>
    <row r="128" spans="1:9" s="14" customFormat="1" ht="15" customHeight="1" x14ac:dyDescent="0.2">
      <c r="A128" s="108" t="s">
        <v>46</v>
      </c>
      <c r="B128" s="37" t="s">
        <v>115</v>
      </c>
      <c r="C128" s="36" t="s">
        <v>28</v>
      </c>
      <c r="D128" s="39">
        <v>2</v>
      </c>
      <c r="E128" s="40"/>
      <c r="F128" s="40">
        <f t="shared" si="2"/>
        <v>0</v>
      </c>
      <c r="I128" s="514"/>
    </row>
    <row r="129" spans="1:9" s="14" customFormat="1" ht="15" customHeight="1" x14ac:dyDescent="0.2">
      <c r="A129" s="108" t="s">
        <v>84</v>
      </c>
      <c r="B129" s="37" t="s">
        <v>118</v>
      </c>
      <c r="C129" s="36" t="s">
        <v>28</v>
      </c>
      <c r="D129" s="39">
        <v>15</v>
      </c>
      <c r="E129" s="40"/>
      <c r="F129" s="40">
        <f t="shared" si="2"/>
        <v>0</v>
      </c>
      <c r="I129" s="514"/>
    </row>
    <row r="130" spans="1:9" s="14" customFormat="1" ht="15" customHeight="1" x14ac:dyDescent="0.2">
      <c r="A130" s="108" t="s">
        <v>85</v>
      </c>
      <c r="B130" s="37" t="s">
        <v>119</v>
      </c>
      <c r="C130" s="36" t="s">
        <v>28</v>
      </c>
      <c r="D130" s="39">
        <v>5</v>
      </c>
      <c r="E130" s="40"/>
      <c r="F130" s="40">
        <f t="shared" si="2"/>
        <v>0</v>
      </c>
      <c r="I130" s="514"/>
    </row>
    <row r="131" spans="1:9" s="14" customFormat="1" ht="15" customHeight="1" x14ac:dyDescent="0.2">
      <c r="A131" s="108" t="s">
        <v>86</v>
      </c>
      <c r="B131" s="37" t="s">
        <v>116</v>
      </c>
      <c r="C131" s="36" t="s">
        <v>28</v>
      </c>
      <c r="D131" s="39">
        <v>1</v>
      </c>
      <c r="E131" s="40"/>
      <c r="F131" s="40">
        <f t="shared" si="2"/>
        <v>0</v>
      </c>
      <c r="I131" s="514"/>
    </row>
    <row r="132" spans="1:9" s="14" customFormat="1" ht="15" customHeight="1" x14ac:dyDescent="0.2">
      <c r="A132" s="108" t="s">
        <v>114</v>
      </c>
      <c r="B132" s="37" t="s">
        <v>117</v>
      </c>
      <c r="C132" s="36" t="s">
        <v>28</v>
      </c>
      <c r="D132" s="39">
        <v>3</v>
      </c>
      <c r="E132" s="40"/>
      <c r="F132" s="40">
        <f t="shared" si="2"/>
        <v>0</v>
      </c>
      <c r="I132" s="514"/>
    </row>
    <row r="133" spans="1:9" s="14" customFormat="1" ht="15" customHeight="1" x14ac:dyDescent="0.2">
      <c r="A133" s="108"/>
      <c r="B133" s="37"/>
      <c r="C133" s="36"/>
      <c r="D133" s="39"/>
      <c r="E133" s="33"/>
      <c r="F133" s="40"/>
      <c r="I133" s="514"/>
    </row>
    <row r="134" spans="1:9" s="14" customFormat="1" ht="130.5" customHeight="1" x14ac:dyDescent="0.2">
      <c r="A134" s="37" t="s">
        <v>27</v>
      </c>
      <c r="B134" s="41" t="s">
        <v>397</v>
      </c>
      <c r="C134" s="36"/>
      <c r="D134" s="487"/>
      <c r="E134" s="487"/>
      <c r="F134" s="487"/>
      <c r="I134" s="514"/>
    </row>
    <row r="135" spans="1:9" s="14" customFormat="1" ht="15" customHeight="1" x14ac:dyDescent="0.2">
      <c r="A135" s="488"/>
      <c r="B135" s="489" t="s">
        <v>87</v>
      </c>
      <c r="C135" s="36" t="s">
        <v>4</v>
      </c>
      <c r="D135" s="487">
        <v>61105</v>
      </c>
      <c r="E135" s="487"/>
      <c r="F135" s="487">
        <f t="shared" ref="F135" si="3">SUM(D135*E135)</f>
        <v>0</v>
      </c>
      <c r="I135" s="514"/>
    </row>
    <row r="136" spans="1:9" s="14" customFormat="1" ht="15" customHeight="1" x14ac:dyDescent="0.2">
      <c r="A136" s="37"/>
      <c r="B136" s="41"/>
      <c r="C136" s="36"/>
      <c r="D136" s="487"/>
      <c r="E136" s="487"/>
      <c r="F136" s="487"/>
      <c r="I136" s="514"/>
    </row>
    <row r="137" spans="1:9" s="59" customFormat="1" ht="15" customHeight="1" x14ac:dyDescent="0.2">
      <c r="A137" s="486"/>
      <c r="B137" s="538" t="s">
        <v>120</v>
      </c>
      <c r="C137" s="538"/>
      <c r="D137" s="538"/>
      <c r="E137" s="538"/>
      <c r="F137" s="43">
        <f>SUM(F135,F127:F132)</f>
        <v>0</v>
      </c>
      <c r="I137" s="515"/>
    </row>
    <row r="138" spans="1:9" ht="41.25" customHeight="1" x14ac:dyDescent="0.2">
      <c r="A138" s="541"/>
      <c r="B138" s="541"/>
      <c r="C138" s="541"/>
      <c r="D138" s="541"/>
      <c r="E138" s="541"/>
      <c r="F138" s="541"/>
    </row>
    <row r="139" spans="1:9" ht="15" customHeight="1" x14ac:dyDescent="0.2">
      <c r="A139" s="490"/>
      <c r="B139" s="491" t="s">
        <v>29</v>
      </c>
      <c r="C139" s="492"/>
      <c r="D139" s="493"/>
      <c r="E139" s="494"/>
      <c r="F139" s="494"/>
    </row>
    <row r="140" spans="1:9" ht="15" customHeight="1" x14ac:dyDescent="0.2">
      <c r="A140" s="37"/>
      <c r="B140" s="51"/>
      <c r="C140" s="36"/>
      <c r="D140" s="39"/>
      <c r="E140" s="40"/>
      <c r="F140" s="45"/>
    </row>
    <row r="141" spans="1:9" ht="15" customHeight="1" x14ac:dyDescent="0.2">
      <c r="A141" s="44" t="s">
        <v>2</v>
      </c>
      <c r="B141" s="44" t="s">
        <v>50</v>
      </c>
      <c r="C141" s="36"/>
      <c r="D141" s="39"/>
      <c r="E141" s="40"/>
      <c r="F141" s="45">
        <f>F12</f>
        <v>0</v>
      </c>
    </row>
    <row r="142" spans="1:9" ht="15" customHeight="1" x14ac:dyDescent="0.2">
      <c r="A142" s="44" t="s">
        <v>3</v>
      </c>
      <c r="B142" s="51" t="s">
        <v>51</v>
      </c>
      <c r="C142" s="36"/>
      <c r="D142" s="39"/>
      <c r="E142" s="40"/>
      <c r="F142" s="45">
        <f>F41</f>
        <v>0</v>
      </c>
    </row>
    <row r="143" spans="1:9" ht="15" customHeight="1" x14ac:dyDescent="0.2">
      <c r="A143" s="44" t="s">
        <v>5</v>
      </c>
      <c r="B143" s="44" t="s">
        <v>52</v>
      </c>
      <c r="C143" s="36"/>
      <c r="D143" s="39"/>
      <c r="E143" s="40"/>
      <c r="F143" s="45">
        <f>F75</f>
        <v>0</v>
      </c>
    </row>
    <row r="144" spans="1:9" ht="15" customHeight="1" x14ac:dyDescent="0.2">
      <c r="A144" s="44" t="s">
        <v>18</v>
      </c>
      <c r="B144" s="51" t="s">
        <v>53</v>
      </c>
      <c r="C144" s="36"/>
      <c r="D144" s="39"/>
      <c r="E144" s="40"/>
      <c r="F144" s="45">
        <f>F86</f>
        <v>0</v>
      </c>
    </row>
    <row r="145" spans="1:9" ht="15" customHeight="1" x14ac:dyDescent="0.2">
      <c r="A145" s="44" t="s">
        <v>22</v>
      </c>
      <c r="B145" s="51" t="s">
        <v>54</v>
      </c>
      <c r="C145" s="36"/>
      <c r="D145" s="39"/>
      <c r="E145" s="40"/>
      <c r="F145" s="45">
        <f>F96</f>
        <v>0</v>
      </c>
    </row>
    <row r="146" spans="1:9" ht="15" customHeight="1" x14ac:dyDescent="0.2">
      <c r="A146" s="44" t="s">
        <v>24</v>
      </c>
      <c r="B146" s="51" t="s">
        <v>88</v>
      </c>
      <c r="C146" s="36"/>
      <c r="D146" s="39"/>
      <c r="E146" s="40"/>
      <c r="F146" s="45">
        <f>F118</f>
        <v>0</v>
      </c>
    </row>
    <row r="147" spans="1:9" ht="15" customHeight="1" x14ac:dyDescent="0.2">
      <c r="A147" s="44" t="s">
        <v>72</v>
      </c>
      <c r="B147" s="51" t="s">
        <v>57</v>
      </c>
      <c r="C147" s="36"/>
      <c r="D147" s="39"/>
      <c r="E147" s="40"/>
      <c r="F147" s="45">
        <f>F137</f>
        <v>0</v>
      </c>
    </row>
    <row r="148" spans="1:9" ht="15" customHeight="1" x14ac:dyDescent="0.2">
      <c r="A148" s="549"/>
      <c r="B148" s="549"/>
      <c r="C148" s="549"/>
      <c r="D148" s="549"/>
      <c r="E148" s="549"/>
      <c r="F148" s="549"/>
    </row>
    <row r="149" spans="1:9" s="54" customFormat="1" ht="15" customHeight="1" x14ac:dyDescent="0.25">
      <c r="A149" s="545" t="s">
        <v>31</v>
      </c>
      <c r="B149" s="545"/>
      <c r="C149" s="545"/>
      <c r="D149" s="545"/>
      <c r="E149" s="495"/>
      <c r="F149" s="496">
        <f>SUM(F141:F147)</f>
        <v>0</v>
      </c>
      <c r="I149" s="516"/>
    </row>
    <row r="150" spans="1:9" s="54" customFormat="1" ht="15" customHeight="1" x14ac:dyDescent="0.25">
      <c r="A150" s="545" t="s">
        <v>55</v>
      </c>
      <c r="B150" s="545"/>
      <c r="C150" s="545"/>
      <c r="D150" s="545"/>
      <c r="E150" s="495"/>
      <c r="F150" s="496">
        <f>0.25*F149</f>
        <v>0</v>
      </c>
      <c r="I150" s="516"/>
    </row>
    <row r="151" spans="1:9" s="54" customFormat="1" ht="15" customHeight="1" x14ac:dyDescent="0.25">
      <c r="A151" s="545" t="s">
        <v>33</v>
      </c>
      <c r="B151" s="545"/>
      <c r="C151" s="545"/>
      <c r="D151" s="545"/>
      <c r="E151" s="497"/>
      <c r="F151" s="496">
        <f>F149+F150</f>
        <v>0</v>
      </c>
      <c r="I151" s="516"/>
    </row>
    <row r="152" spans="1:9" x14ac:dyDescent="0.2">
      <c r="A152" s="498"/>
      <c r="B152" s="499"/>
      <c r="C152" s="500"/>
      <c r="D152" s="124"/>
      <c r="E152" s="501"/>
      <c r="F152" s="502"/>
    </row>
    <row r="153" spans="1:9" x14ac:dyDescent="0.2">
      <c r="A153" s="503"/>
      <c r="B153" s="12"/>
      <c r="C153" s="504"/>
      <c r="D153" s="504"/>
      <c r="E153" s="505"/>
      <c r="F153" s="504"/>
    </row>
    <row r="154" spans="1:9" x14ac:dyDescent="0.2">
      <c r="A154" s="503"/>
      <c r="B154" s="12"/>
      <c r="C154" s="504"/>
      <c r="D154" s="504"/>
      <c r="E154" s="505"/>
      <c r="F154" s="504"/>
    </row>
    <row r="155" spans="1:9" x14ac:dyDescent="0.2">
      <c r="A155" s="86"/>
      <c r="B155" s="87"/>
      <c r="C155" s="88"/>
      <c r="D155" s="88"/>
      <c r="E155" s="89"/>
      <c r="F155" s="88"/>
    </row>
    <row r="156" spans="1:9" x14ac:dyDescent="0.2">
      <c r="A156" s="86"/>
      <c r="B156" s="87"/>
      <c r="C156" s="88"/>
      <c r="D156" s="88"/>
      <c r="E156" s="89"/>
      <c r="F156" s="88"/>
    </row>
    <row r="157" spans="1:9" x14ac:dyDescent="0.2">
      <c r="A157" s="86"/>
      <c r="B157" s="87"/>
      <c r="C157" s="88"/>
      <c r="D157" s="88"/>
      <c r="E157" s="89"/>
      <c r="F157" s="88"/>
    </row>
    <row r="158" spans="1:9" x14ac:dyDescent="0.2">
      <c r="A158" s="86"/>
      <c r="B158" s="87"/>
      <c r="C158" s="88"/>
      <c r="D158" s="88"/>
      <c r="E158" s="89"/>
      <c r="F158" s="88"/>
    </row>
    <row r="159" spans="1:9" x14ac:dyDescent="0.2">
      <c r="A159" s="86"/>
      <c r="B159" s="87"/>
      <c r="C159" s="88"/>
      <c r="D159" s="88"/>
      <c r="E159" s="89"/>
      <c r="F159" s="88"/>
    </row>
    <row r="160" spans="1:9" x14ac:dyDescent="0.2">
      <c r="A160" s="86"/>
      <c r="B160" s="87"/>
      <c r="C160" s="88"/>
      <c r="D160" s="88"/>
      <c r="E160" s="89"/>
      <c r="F160" s="88"/>
    </row>
    <row r="161" spans="1:6" x14ac:dyDescent="0.2">
      <c r="A161" s="86"/>
      <c r="B161" s="87"/>
      <c r="C161" s="88"/>
      <c r="D161" s="88"/>
      <c r="E161" s="89"/>
      <c r="F161" s="88"/>
    </row>
    <row r="162" spans="1:6" x14ac:dyDescent="0.2">
      <c r="A162" s="86"/>
      <c r="B162" s="87"/>
      <c r="C162" s="88"/>
      <c r="D162" s="88"/>
      <c r="E162" s="89"/>
      <c r="F162" s="88"/>
    </row>
    <row r="163" spans="1:6" x14ac:dyDescent="0.2">
      <c r="A163" s="86"/>
      <c r="B163" s="87"/>
      <c r="C163" s="88"/>
      <c r="D163" s="88"/>
      <c r="E163" s="89"/>
      <c r="F163" s="88"/>
    </row>
    <row r="164" spans="1:6" x14ac:dyDescent="0.2">
      <c r="A164" s="86"/>
      <c r="B164" s="87"/>
      <c r="C164" s="88"/>
      <c r="D164" s="88"/>
      <c r="E164" s="89"/>
      <c r="F164" s="88"/>
    </row>
    <row r="165" spans="1:6" x14ac:dyDescent="0.2">
      <c r="A165" s="86"/>
      <c r="B165" s="87"/>
      <c r="C165" s="88"/>
      <c r="D165" s="88"/>
      <c r="E165" s="89"/>
      <c r="F165" s="88"/>
    </row>
    <row r="166" spans="1:6" x14ac:dyDescent="0.2">
      <c r="A166" s="86"/>
      <c r="B166" s="87"/>
      <c r="C166" s="88"/>
      <c r="D166" s="88"/>
      <c r="E166" s="89"/>
      <c r="F166" s="88"/>
    </row>
    <row r="167" spans="1:6" x14ac:dyDescent="0.2">
      <c r="A167" s="86"/>
      <c r="B167" s="87"/>
      <c r="C167" s="88"/>
      <c r="D167" s="88"/>
      <c r="E167" s="89"/>
      <c r="F167" s="88"/>
    </row>
    <row r="168" spans="1:6" x14ac:dyDescent="0.2">
      <c r="A168" s="86"/>
      <c r="B168" s="87"/>
      <c r="C168" s="88"/>
      <c r="D168" s="88"/>
      <c r="E168" s="89"/>
      <c r="F168" s="88"/>
    </row>
    <row r="169" spans="1:6" x14ac:dyDescent="0.2">
      <c r="A169" s="86"/>
      <c r="B169" s="87"/>
      <c r="C169" s="88"/>
      <c r="D169" s="88"/>
      <c r="E169" s="89"/>
      <c r="F169" s="88"/>
    </row>
    <row r="170" spans="1:6" x14ac:dyDescent="0.2">
      <c r="A170" s="55"/>
      <c r="B170" s="11"/>
      <c r="C170" s="16"/>
      <c r="D170" s="16"/>
      <c r="E170" s="70"/>
      <c r="F170" s="16"/>
    </row>
    <row r="171" spans="1:6" x14ac:dyDescent="0.2">
      <c r="A171" s="55"/>
      <c r="B171" s="11"/>
      <c r="C171" s="16"/>
      <c r="D171" s="16"/>
      <c r="E171" s="70"/>
      <c r="F171" s="16"/>
    </row>
    <row r="172" spans="1:6" x14ac:dyDescent="0.2">
      <c r="A172" s="55"/>
      <c r="B172" s="11"/>
      <c r="C172" s="16"/>
      <c r="D172" s="16"/>
      <c r="E172" s="70"/>
      <c r="F172" s="16"/>
    </row>
    <row r="173" spans="1:6" x14ac:dyDescent="0.2">
      <c r="A173" s="55"/>
      <c r="B173" s="11"/>
      <c r="C173" s="16"/>
      <c r="D173" s="16"/>
      <c r="E173" s="70"/>
      <c r="F173" s="16"/>
    </row>
    <row r="174" spans="1:6" x14ac:dyDescent="0.2">
      <c r="A174" s="55"/>
      <c r="B174" s="11"/>
      <c r="C174" s="16"/>
      <c r="D174" s="16"/>
      <c r="E174" s="70"/>
      <c r="F174" s="16"/>
    </row>
    <row r="175" spans="1:6" x14ac:dyDescent="0.2">
      <c r="A175" s="55"/>
      <c r="B175" s="11"/>
      <c r="C175" s="16"/>
      <c r="D175" s="16"/>
      <c r="E175" s="70"/>
      <c r="F175" s="16"/>
    </row>
    <row r="176" spans="1:6" x14ac:dyDescent="0.2">
      <c r="A176" s="55"/>
      <c r="B176" s="11"/>
      <c r="C176" s="16"/>
      <c r="D176" s="16"/>
      <c r="E176" s="70"/>
      <c r="F176" s="16"/>
    </row>
    <row r="177" spans="1:6" x14ac:dyDescent="0.2">
      <c r="A177" s="55"/>
      <c r="B177" s="11"/>
      <c r="C177" s="16"/>
      <c r="D177" s="16"/>
      <c r="E177" s="70"/>
      <c r="F177" s="16"/>
    </row>
    <row r="178" spans="1:6" x14ac:dyDescent="0.2">
      <c r="A178" s="55"/>
      <c r="B178" s="11"/>
      <c r="C178" s="16"/>
      <c r="D178" s="16"/>
      <c r="E178" s="70"/>
      <c r="F178" s="16"/>
    </row>
    <row r="179" spans="1:6" x14ac:dyDescent="0.2">
      <c r="A179" s="55"/>
      <c r="B179" s="11"/>
      <c r="C179" s="16"/>
      <c r="D179" s="16"/>
      <c r="E179" s="70"/>
      <c r="F179" s="16"/>
    </row>
    <row r="180" spans="1:6" x14ac:dyDescent="0.2">
      <c r="A180" s="55"/>
      <c r="B180" s="11"/>
      <c r="C180" s="16"/>
      <c r="D180" s="16"/>
      <c r="E180" s="70"/>
      <c r="F180" s="16"/>
    </row>
    <row r="181" spans="1:6" x14ac:dyDescent="0.2">
      <c r="A181" s="55"/>
      <c r="B181" s="11"/>
      <c r="C181" s="16"/>
      <c r="D181" s="16"/>
      <c r="E181" s="70"/>
      <c r="F181" s="16"/>
    </row>
    <row r="182" spans="1:6" x14ac:dyDescent="0.2">
      <c r="A182" s="55"/>
      <c r="B182" s="11"/>
      <c r="C182" s="16"/>
      <c r="D182" s="16"/>
      <c r="E182" s="70"/>
      <c r="F182" s="16"/>
    </row>
    <row r="183" spans="1:6" x14ac:dyDescent="0.2">
      <c r="A183" s="55"/>
      <c r="B183" s="11"/>
      <c r="C183" s="16"/>
      <c r="D183" s="16"/>
      <c r="E183" s="70"/>
      <c r="F183" s="16"/>
    </row>
    <row r="184" spans="1:6" x14ac:dyDescent="0.2">
      <c r="A184" s="55"/>
      <c r="B184" s="11"/>
      <c r="C184" s="16"/>
      <c r="D184" s="16"/>
      <c r="E184" s="70"/>
      <c r="F184" s="16"/>
    </row>
    <row r="185" spans="1:6" x14ac:dyDescent="0.2">
      <c r="A185" s="55"/>
      <c r="B185" s="11"/>
      <c r="C185" s="16"/>
      <c r="D185" s="16"/>
      <c r="E185" s="70"/>
      <c r="F185" s="16"/>
    </row>
    <row r="186" spans="1:6" x14ac:dyDescent="0.2">
      <c r="A186" s="55"/>
      <c r="B186" s="11"/>
      <c r="C186" s="16"/>
      <c r="D186" s="16"/>
      <c r="E186" s="70"/>
      <c r="F186" s="16"/>
    </row>
    <row r="187" spans="1:6" x14ac:dyDescent="0.2">
      <c r="A187" s="55"/>
      <c r="B187" s="11"/>
      <c r="C187" s="16"/>
      <c r="D187" s="16"/>
      <c r="E187" s="70"/>
      <c r="F187" s="16"/>
    </row>
    <row r="188" spans="1:6" x14ac:dyDescent="0.2">
      <c r="A188" s="55"/>
      <c r="B188" s="11"/>
      <c r="C188" s="16"/>
      <c r="D188" s="16"/>
      <c r="E188" s="70"/>
      <c r="F188" s="16"/>
    </row>
    <row r="189" spans="1:6" x14ac:dyDescent="0.2">
      <c r="A189" s="55"/>
      <c r="B189" s="11"/>
      <c r="C189" s="16"/>
      <c r="D189" s="16"/>
      <c r="E189" s="70"/>
      <c r="F189" s="16"/>
    </row>
    <row r="190" spans="1:6" x14ac:dyDescent="0.2">
      <c r="A190" s="55"/>
      <c r="B190" s="11"/>
      <c r="C190" s="16"/>
      <c r="D190" s="16"/>
      <c r="E190" s="70"/>
      <c r="F190" s="16"/>
    </row>
    <row r="191" spans="1:6" x14ac:dyDescent="0.2">
      <c r="A191" s="55"/>
      <c r="B191" s="11"/>
      <c r="C191" s="16"/>
      <c r="D191" s="16"/>
      <c r="E191" s="70"/>
      <c r="F191" s="16"/>
    </row>
    <row r="192" spans="1:6" x14ac:dyDescent="0.2">
      <c r="A192" s="55"/>
      <c r="B192" s="11"/>
      <c r="C192" s="16"/>
      <c r="D192" s="16"/>
      <c r="E192" s="70"/>
      <c r="F192" s="16"/>
    </row>
    <row r="193" spans="1:6" x14ac:dyDescent="0.2">
      <c r="A193" s="55"/>
      <c r="B193" s="11"/>
      <c r="C193" s="16"/>
      <c r="D193" s="16"/>
      <c r="E193" s="70"/>
      <c r="F193" s="16"/>
    </row>
    <row r="194" spans="1:6" x14ac:dyDescent="0.2">
      <c r="A194" s="55"/>
      <c r="B194" s="11"/>
      <c r="C194" s="16"/>
      <c r="D194" s="16"/>
      <c r="E194" s="70"/>
      <c r="F194" s="16"/>
    </row>
    <row r="195" spans="1:6" x14ac:dyDescent="0.2">
      <c r="A195" s="55"/>
      <c r="B195" s="11"/>
      <c r="C195" s="16"/>
      <c r="D195" s="16"/>
      <c r="E195" s="70"/>
      <c r="F195" s="16"/>
    </row>
    <row r="196" spans="1:6" x14ac:dyDescent="0.2">
      <c r="A196" s="55"/>
      <c r="B196" s="11"/>
      <c r="C196" s="16"/>
      <c r="D196" s="16"/>
      <c r="E196" s="70"/>
      <c r="F196" s="16"/>
    </row>
    <row r="197" spans="1:6" x14ac:dyDescent="0.2">
      <c r="A197" s="55"/>
      <c r="B197" s="11"/>
      <c r="C197" s="16"/>
      <c r="D197" s="16"/>
      <c r="E197" s="70"/>
      <c r="F197" s="16"/>
    </row>
    <row r="198" spans="1:6" x14ac:dyDescent="0.2">
      <c r="A198" s="55"/>
      <c r="B198" s="11"/>
      <c r="C198" s="16"/>
      <c r="D198" s="16"/>
      <c r="E198" s="70"/>
      <c r="F198" s="16"/>
    </row>
    <row r="199" spans="1:6" x14ac:dyDescent="0.2">
      <c r="A199" s="55"/>
      <c r="B199" s="11"/>
      <c r="C199" s="16"/>
      <c r="D199" s="16"/>
      <c r="E199" s="70"/>
      <c r="F199" s="16"/>
    </row>
    <row r="200" spans="1:6" x14ac:dyDescent="0.2">
      <c r="A200" s="55"/>
      <c r="B200" s="11"/>
      <c r="C200" s="16"/>
      <c r="D200" s="16"/>
      <c r="E200" s="70"/>
      <c r="F200" s="16"/>
    </row>
    <row r="201" spans="1:6" x14ac:dyDescent="0.2">
      <c r="A201" s="55"/>
      <c r="B201" s="11"/>
      <c r="C201" s="16"/>
      <c r="D201" s="16"/>
      <c r="E201" s="70"/>
      <c r="F201" s="16"/>
    </row>
    <row r="202" spans="1:6" x14ac:dyDescent="0.2">
      <c r="A202" s="55"/>
      <c r="B202" s="11"/>
      <c r="C202" s="16"/>
      <c r="D202" s="16"/>
      <c r="E202" s="70"/>
      <c r="F202" s="16"/>
    </row>
    <row r="203" spans="1:6" x14ac:dyDescent="0.2">
      <c r="A203" s="55"/>
      <c r="B203" s="11"/>
      <c r="C203" s="16"/>
      <c r="D203" s="16"/>
      <c r="E203" s="70"/>
      <c r="F203" s="16"/>
    </row>
    <row r="204" spans="1:6" x14ac:dyDescent="0.2">
      <c r="A204" s="55"/>
      <c r="B204" s="11"/>
      <c r="C204" s="16"/>
      <c r="D204" s="16"/>
      <c r="E204" s="70"/>
      <c r="F204" s="16"/>
    </row>
    <row r="205" spans="1:6" x14ac:dyDescent="0.2">
      <c r="A205" s="55"/>
      <c r="B205" s="11"/>
      <c r="C205" s="16"/>
      <c r="D205" s="16"/>
      <c r="E205" s="70"/>
      <c r="F205" s="16"/>
    </row>
    <row r="206" spans="1:6" x14ac:dyDescent="0.2">
      <c r="A206" s="55"/>
      <c r="B206" s="11"/>
      <c r="C206" s="16"/>
      <c r="D206" s="16"/>
      <c r="E206" s="70"/>
      <c r="F206" s="16"/>
    </row>
    <row r="207" spans="1:6" x14ac:dyDescent="0.2">
      <c r="A207" s="55"/>
      <c r="B207" s="11"/>
      <c r="C207" s="16"/>
      <c r="D207" s="16"/>
      <c r="E207" s="70"/>
      <c r="F207" s="16"/>
    </row>
    <row r="208" spans="1:6" x14ac:dyDescent="0.2">
      <c r="A208" s="55"/>
      <c r="B208" s="11"/>
      <c r="C208" s="16"/>
      <c r="D208" s="16"/>
      <c r="E208" s="70"/>
      <c r="F208" s="16"/>
    </row>
    <row r="209" spans="1:6" x14ac:dyDescent="0.2">
      <c r="A209" s="55"/>
      <c r="B209" s="11"/>
      <c r="C209" s="16"/>
      <c r="D209" s="16"/>
      <c r="E209" s="70"/>
      <c r="F209" s="16"/>
    </row>
    <row r="210" spans="1:6" x14ac:dyDescent="0.2">
      <c r="A210" s="55"/>
      <c r="B210" s="11"/>
      <c r="C210" s="16"/>
      <c r="D210" s="16"/>
      <c r="E210" s="70"/>
      <c r="F210" s="16"/>
    </row>
    <row r="211" spans="1:6" x14ac:dyDescent="0.2">
      <c r="A211" s="55"/>
      <c r="B211" s="11"/>
      <c r="C211" s="16"/>
      <c r="D211" s="16"/>
      <c r="E211" s="70"/>
      <c r="F211" s="16"/>
    </row>
    <row r="212" spans="1:6" x14ac:dyDescent="0.2">
      <c r="A212" s="55"/>
      <c r="B212" s="11"/>
      <c r="C212" s="16"/>
      <c r="D212" s="16"/>
      <c r="E212" s="70"/>
      <c r="F212" s="16"/>
    </row>
    <row r="213" spans="1:6" x14ac:dyDescent="0.2">
      <c r="A213" s="55"/>
      <c r="B213" s="11"/>
      <c r="C213" s="16"/>
      <c r="D213" s="16"/>
      <c r="E213" s="70"/>
      <c r="F213" s="16"/>
    </row>
    <row r="214" spans="1:6" x14ac:dyDescent="0.2">
      <c r="A214" s="55"/>
      <c r="B214" s="11"/>
      <c r="C214" s="16"/>
      <c r="D214" s="16"/>
      <c r="E214" s="70"/>
      <c r="F214" s="16"/>
    </row>
    <row r="215" spans="1:6" x14ac:dyDescent="0.2">
      <c r="A215" s="55"/>
      <c r="B215" s="11"/>
      <c r="C215" s="16"/>
      <c r="D215" s="16"/>
      <c r="E215" s="70"/>
      <c r="F215" s="16"/>
    </row>
    <row r="216" spans="1:6" x14ac:dyDescent="0.2">
      <c r="A216" s="55"/>
      <c r="B216" s="11"/>
      <c r="C216" s="16"/>
      <c r="D216" s="16"/>
      <c r="E216" s="70"/>
      <c r="F216" s="16"/>
    </row>
    <row r="217" spans="1:6" x14ac:dyDescent="0.2">
      <c r="A217" s="55"/>
      <c r="B217" s="11"/>
      <c r="C217" s="16"/>
      <c r="D217" s="16"/>
      <c r="E217" s="70"/>
      <c r="F217" s="16"/>
    </row>
    <row r="218" spans="1:6" x14ac:dyDescent="0.2">
      <c r="A218" s="55"/>
      <c r="B218" s="11"/>
      <c r="C218" s="16"/>
      <c r="D218" s="16"/>
      <c r="E218" s="70"/>
      <c r="F218" s="16"/>
    </row>
    <row r="219" spans="1:6" x14ac:dyDescent="0.2">
      <c r="A219" s="55"/>
      <c r="B219" s="11"/>
      <c r="C219" s="16"/>
      <c r="D219" s="16"/>
      <c r="E219" s="70"/>
      <c r="F219" s="16"/>
    </row>
    <row r="220" spans="1:6" x14ac:dyDescent="0.2">
      <c r="A220" s="55"/>
      <c r="B220" s="11"/>
      <c r="C220" s="16"/>
      <c r="D220" s="16"/>
      <c r="E220" s="70"/>
      <c r="F220" s="16"/>
    </row>
    <row r="221" spans="1:6" x14ac:dyDescent="0.2">
      <c r="A221" s="55"/>
      <c r="B221" s="11"/>
      <c r="C221" s="16"/>
      <c r="D221" s="16"/>
      <c r="E221" s="70"/>
      <c r="F221" s="16"/>
    </row>
    <row r="222" spans="1:6" x14ac:dyDescent="0.2">
      <c r="A222" s="55"/>
      <c r="B222" s="11"/>
      <c r="C222" s="16"/>
      <c r="D222" s="16"/>
      <c r="E222" s="70"/>
      <c r="F222" s="16"/>
    </row>
    <row r="223" spans="1:6" x14ac:dyDescent="0.2">
      <c r="A223" s="55"/>
      <c r="B223" s="11"/>
      <c r="C223" s="16"/>
      <c r="D223" s="16"/>
      <c r="E223" s="70"/>
      <c r="F223" s="16"/>
    </row>
    <row r="224" spans="1:6" x14ac:dyDescent="0.2">
      <c r="A224" s="55"/>
      <c r="B224" s="11"/>
      <c r="C224" s="16"/>
      <c r="D224" s="16"/>
      <c r="E224" s="70"/>
      <c r="F224" s="16"/>
    </row>
    <row r="225" spans="1:6" x14ac:dyDescent="0.2">
      <c r="A225" s="55"/>
      <c r="B225" s="11"/>
      <c r="C225" s="16"/>
      <c r="D225" s="16"/>
      <c r="E225" s="70"/>
      <c r="F225" s="16"/>
    </row>
    <row r="226" spans="1:6" x14ac:dyDescent="0.2">
      <c r="A226" s="55"/>
      <c r="B226" s="11"/>
      <c r="C226" s="16"/>
      <c r="D226" s="16"/>
      <c r="E226" s="70"/>
      <c r="F226" s="16"/>
    </row>
    <row r="227" spans="1:6" x14ac:dyDescent="0.2">
      <c r="A227" s="55"/>
      <c r="B227" s="11"/>
      <c r="C227" s="16"/>
      <c r="D227" s="16"/>
      <c r="E227" s="70"/>
      <c r="F227" s="16"/>
    </row>
    <row r="228" spans="1:6" x14ac:dyDescent="0.2">
      <c r="A228" s="55"/>
      <c r="B228" s="11"/>
      <c r="C228" s="16"/>
      <c r="D228" s="16"/>
      <c r="E228" s="70"/>
      <c r="F228" s="16"/>
    </row>
    <row r="229" spans="1:6" x14ac:dyDescent="0.2">
      <c r="A229" s="55"/>
      <c r="B229" s="11"/>
      <c r="C229" s="16"/>
      <c r="D229" s="16"/>
      <c r="E229" s="70"/>
      <c r="F229" s="16"/>
    </row>
    <row r="230" spans="1:6" x14ac:dyDescent="0.2">
      <c r="A230" s="55"/>
      <c r="B230" s="11"/>
      <c r="C230" s="16"/>
      <c r="D230" s="16"/>
      <c r="E230" s="70"/>
      <c r="F230" s="16"/>
    </row>
    <row r="231" spans="1:6" x14ac:dyDescent="0.2">
      <c r="A231" s="55"/>
      <c r="B231" s="11"/>
      <c r="C231" s="16"/>
      <c r="D231" s="16"/>
      <c r="E231" s="70"/>
      <c r="F231" s="16"/>
    </row>
    <row r="232" spans="1:6" x14ac:dyDescent="0.2">
      <c r="A232" s="55"/>
      <c r="B232" s="11"/>
      <c r="C232" s="16"/>
      <c r="D232" s="16"/>
      <c r="E232" s="70"/>
      <c r="F232" s="16"/>
    </row>
    <row r="233" spans="1:6" x14ac:dyDescent="0.2">
      <c r="A233" s="55"/>
      <c r="B233" s="11"/>
      <c r="C233" s="16"/>
      <c r="D233" s="16"/>
      <c r="E233" s="70"/>
      <c r="F233" s="16"/>
    </row>
    <row r="234" spans="1:6" x14ac:dyDescent="0.2">
      <c r="A234" s="55"/>
      <c r="B234" s="11"/>
      <c r="C234" s="16"/>
      <c r="D234" s="16"/>
      <c r="E234" s="70"/>
      <c r="F234" s="16"/>
    </row>
    <row r="235" spans="1:6" x14ac:dyDescent="0.2">
      <c r="A235" s="55"/>
      <c r="B235" s="11"/>
      <c r="C235" s="16"/>
      <c r="D235" s="16"/>
      <c r="E235" s="70"/>
      <c r="F235" s="16"/>
    </row>
    <row r="236" spans="1:6" x14ac:dyDescent="0.2">
      <c r="A236" s="55"/>
      <c r="B236" s="11"/>
      <c r="C236" s="16"/>
      <c r="D236" s="16"/>
      <c r="E236" s="70"/>
      <c r="F236" s="16"/>
    </row>
    <row r="237" spans="1:6" x14ac:dyDescent="0.2">
      <c r="A237" s="55"/>
      <c r="B237" s="11"/>
      <c r="C237" s="16"/>
      <c r="D237" s="16"/>
      <c r="E237" s="70"/>
      <c r="F237" s="16"/>
    </row>
    <row r="238" spans="1:6" x14ac:dyDescent="0.2">
      <c r="A238" s="55"/>
      <c r="B238" s="11"/>
      <c r="C238" s="16"/>
      <c r="D238" s="16"/>
      <c r="E238" s="70"/>
      <c r="F238" s="16"/>
    </row>
    <row r="239" spans="1:6" x14ac:dyDescent="0.2">
      <c r="A239" s="55"/>
      <c r="B239" s="11"/>
      <c r="C239" s="16"/>
      <c r="D239" s="16"/>
      <c r="E239" s="70"/>
      <c r="F239" s="16"/>
    </row>
    <row r="240" spans="1:6" x14ac:dyDescent="0.2">
      <c r="A240" s="55"/>
      <c r="B240" s="11"/>
      <c r="C240" s="16"/>
      <c r="D240" s="16"/>
      <c r="E240" s="70"/>
      <c r="F240" s="16"/>
    </row>
    <row r="241" spans="1:6" x14ac:dyDescent="0.2">
      <c r="A241" s="55"/>
      <c r="B241" s="11"/>
      <c r="C241" s="16"/>
      <c r="D241" s="16"/>
      <c r="E241" s="70"/>
      <c r="F241" s="16"/>
    </row>
    <row r="242" spans="1:6" x14ac:dyDescent="0.2">
      <c r="A242" s="55"/>
      <c r="B242" s="11"/>
      <c r="C242" s="16"/>
      <c r="D242" s="16"/>
      <c r="E242" s="70"/>
      <c r="F242" s="16"/>
    </row>
    <row r="243" spans="1:6" x14ac:dyDescent="0.2">
      <c r="A243" s="55"/>
      <c r="B243" s="11"/>
      <c r="C243" s="16"/>
      <c r="D243" s="16"/>
      <c r="E243" s="70"/>
      <c r="F243" s="16"/>
    </row>
    <row r="244" spans="1:6" x14ac:dyDescent="0.2">
      <c r="A244" s="55"/>
      <c r="B244" s="11"/>
      <c r="C244" s="16"/>
      <c r="D244" s="16"/>
      <c r="E244" s="70"/>
      <c r="F244" s="16"/>
    </row>
    <row r="245" spans="1:6" x14ac:dyDescent="0.2">
      <c r="A245" s="55"/>
      <c r="B245" s="11"/>
      <c r="C245" s="16"/>
      <c r="D245" s="16"/>
      <c r="E245" s="70"/>
      <c r="F245" s="16"/>
    </row>
    <row r="246" spans="1:6" x14ac:dyDescent="0.2">
      <c r="A246" s="55"/>
      <c r="B246" s="11"/>
      <c r="C246" s="16"/>
      <c r="D246" s="16"/>
      <c r="E246" s="70"/>
      <c r="F246" s="16"/>
    </row>
    <row r="247" spans="1:6" x14ac:dyDescent="0.2">
      <c r="A247" s="55"/>
      <c r="B247" s="11"/>
      <c r="C247" s="16"/>
      <c r="D247" s="16"/>
      <c r="E247" s="70"/>
      <c r="F247" s="16"/>
    </row>
    <row r="248" spans="1:6" x14ac:dyDescent="0.2">
      <c r="A248" s="55"/>
      <c r="B248" s="11"/>
      <c r="C248" s="16"/>
      <c r="D248" s="16"/>
      <c r="E248" s="70"/>
      <c r="F248" s="16"/>
    </row>
    <row r="249" spans="1:6" x14ac:dyDescent="0.2">
      <c r="A249" s="55"/>
      <c r="B249" s="11"/>
      <c r="C249" s="16"/>
      <c r="D249" s="16"/>
      <c r="E249" s="70"/>
      <c r="F249" s="16"/>
    </row>
    <row r="250" spans="1:6" x14ac:dyDescent="0.2">
      <c r="A250" s="55"/>
      <c r="B250" s="11"/>
      <c r="C250" s="16"/>
      <c r="D250" s="16"/>
      <c r="E250" s="70"/>
      <c r="F250" s="16"/>
    </row>
    <row r="251" spans="1:6" x14ac:dyDescent="0.2">
      <c r="A251" s="55"/>
      <c r="B251" s="11"/>
      <c r="C251" s="16"/>
      <c r="D251" s="16"/>
      <c r="E251" s="70"/>
      <c r="F251" s="16"/>
    </row>
    <row r="252" spans="1:6" x14ac:dyDescent="0.2">
      <c r="A252" s="55"/>
      <c r="B252" s="11"/>
      <c r="C252" s="16"/>
      <c r="D252" s="16"/>
      <c r="E252" s="70"/>
      <c r="F252" s="16"/>
    </row>
    <row r="253" spans="1:6" x14ac:dyDescent="0.2">
      <c r="A253" s="55"/>
      <c r="B253" s="11"/>
      <c r="C253" s="16"/>
      <c r="D253" s="16"/>
      <c r="E253" s="70"/>
      <c r="F253" s="16"/>
    </row>
    <row r="254" spans="1:6" x14ac:dyDescent="0.2">
      <c r="A254" s="55"/>
      <c r="B254" s="11"/>
      <c r="C254" s="16"/>
      <c r="D254" s="16"/>
      <c r="E254" s="70"/>
      <c r="F254" s="16"/>
    </row>
    <row r="255" spans="1:6" x14ac:dyDescent="0.2">
      <c r="A255" s="55"/>
      <c r="B255" s="11"/>
      <c r="C255" s="16"/>
      <c r="D255" s="16"/>
      <c r="E255" s="70"/>
      <c r="F255" s="16"/>
    </row>
    <row r="256" spans="1:6" x14ac:dyDescent="0.2">
      <c r="A256" s="55"/>
      <c r="B256" s="11"/>
      <c r="C256" s="16"/>
      <c r="D256" s="16"/>
      <c r="E256" s="70"/>
      <c r="F256" s="16"/>
    </row>
    <row r="257" spans="1:6" x14ac:dyDescent="0.2">
      <c r="A257" s="55"/>
      <c r="B257" s="11"/>
      <c r="C257" s="16"/>
      <c r="D257" s="16"/>
      <c r="E257" s="70"/>
      <c r="F257" s="16"/>
    </row>
    <row r="258" spans="1:6" x14ac:dyDescent="0.2">
      <c r="A258" s="55"/>
      <c r="B258" s="11"/>
      <c r="C258" s="16"/>
      <c r="D258" s="16"/>
      <c r="E258" s="70"/>
      <c r="F258" s="16"/>
    </row>
    <row r="259" spans="1:6" x14ac:dyDescent="0.2">
      <c r="A259" s="55"/>
      <c r="B259" s="11"/>
      <c r="C259" s="16"/>
      <c r="D259" s="16"/>
      <c r="E259" s="70"/>
      <c r="F259" s="16"/>
    </row>
    <row r="260" spans="1:6" x14ac:dyDescent="0.2">
      <c r="A260" s="55"/>
      <c r="B260" s="11"/>
      <c r="C260" s="16"/>
      <c r="D260" s="16"/>
      <c r="E260" s="70"/>
      <c r="F260" s="16"/>
    </row>
    <row r="261" spans="1:6" x14ac:dyDescent="0.2">
      <c r="A261" s="55"/>
      <c r="B261" s="11"/>
      <c r="C261" s="16"/>
      <c r="D261" s="16"/>
      <c r="E261" s="70"/>
      <c r="F261" s="16"/>
    </row>
    <row r="262" spans="1:6" x14ac:dyDescent="0.2">
      <c r="A262" s="55"/>
      <c r="B262" s="11"/>
      <c r="C262" s="16"/>
      <c r="D262" s="16"/>
      <c r="E262" s="70"/>
      <c r="F262" s="16"/>
    </row>
    <row r="263" spans="1:6" x14ac:dyDescent="0.2">
      <c r="A263" s="55"/>
      <c r="B263" s="11"/>
      <c r="C263" s="16"/>
      <c r="D263" s="16"/>
      <c r="E263" s="70"/>
      <c r="F263" s="16"/>
    </row>
    <row r="264" spans="1:6" x14ac:dyDescent="0.2">
      <c r="A264" s="55"/>
      <c r="B264" s="11"/>
      <c r="C264" s="16"/>
      <c r="D264" s="16"/>
      <c r="E264" s="70"/>
      <c r="F264" s="16"/>
    </row>
    <row r="265" spans="1:6" x14ac:dyDescent="0.2">
      <c r="A265" s="55"/>
      <c r="B265" s="11"/>
      <c r="C265" s="16"/>
      <c r="D265" s="16"/>
      <c r="E265" s="70"/>
      <c r="F265" s="16"/>
    </row>
    <row r="266" spans="1:6" x14ac:dyDescent="0.2">
      <c r="A266" s="55"/>
      <c r="B266" s="11"/>
      <c r="C266" s="16"/>
      <c r="D266" s="16"/>
      <c r="E266" s="70"/>
      <c r="F266" s="16"/>
    </row>
    <row r="267" spans="1:6" x14ac:dyDescent="0.2">
      <c r="A267" s="55"/>
      <c r="B267" s="11"/>
      <c r="C267" s="16"/>
      <c r="D267" s="16"/>
      <c r="E267" s="70"/>
      <c r="F267" s="16"/>
    </row>
    <row r="268" spans="1:6" x14ac:dyDescent="0.2">
      <c r="A268" s="55"/>
      <c r="B268" s="11"/>
      <c r="C268" s="16"/>
      <c r="D268" s="16"/>
      <c r="E268" s="70"/>
      <c r="F268" s="16"/>
    </row>
    <row r="269" spans="1:6" x14ac:dyDescent="0.2">
      <c r="A269" s="55"/>
      <c r="B269" s="11"/>
      <c r="C269" s="16"/>
      <c r="D269" s="16"/>
      <c r="E269" s="70"/>
      <c r="F269" s="16"/>
    </row>
    <row r="270" spans="1:6" x14ac:dyDescent="0.2">
      <c r="A270" s="55"/>
      <c r="B270" s="11"/>
      <c r="C270" s="16"/>
      <c r="D270" s="16"/>
      <c r="E270" s="70"/>
      <c r="F270" s="16"/>
    </row>
    <row r="271" spans="1:6" x14ac:dyDescent="0.2">
      <c r="A271" s="55"/>
      <c r="B271" s="11"/>
      <c r="C271" s="16"/>
      <c r="D271" s="16"/>
      <c r="E271" s="70"/>
      <c r="F271" s="16"/>
    </row>
    <row r="272" spans="1:6" x14ac:dyDescent="0.2">
      <c r="A272" s="55"/>
      <c r="B272" s="11"/>
      <c r="C272" s="16"/>
      <c r="D272" s="16"/>
      <c r="E272" s="70"/>
      <c r="F272" s="16"/>
    </row>
    <row r="273" spans="1:6" x14ac:dyDescent="0.2">
      <c r="A273" s="55"/>
      <c r="B273" s="11"/>
      <c r="C273" s="16"/>
      <c r="D273" s="16"/>
      <c r="E273" s="70"/>
      <c r="F273" s="16"/>
    </row>
    <row r="274" spans="1:6" x14ac:dyDescent="0.2">
      <c r="A274" s="55"/>
      <c r="B274" s="11"/>
      <c r="C274" s="16"/>
      <c r="D274" s="16"/>
      <c r="E274" s="70"/>
      <c r="F274" s="16"/>
    </row>
    <row r="275" spans="1:6" x14ac:dyDescent="0.2">
      <c r="A275" s="55"/>
      <c r="B275" s="11"/>
      <c r="C275" s="16"/>
      <c r="D275" s="16"/>
      <c r="E275" s="70"/>
      <c r="F275" s="16"/>
    </row>
    <row r="276" spans="1:6" x14ac:dyDescent="0.2">
      <c r="A276" s="55"/>
      <c r="B276" s="11"/>
      <c r="C276" s="16"/>
      <c r="D276" s="16"/>
      <c r="E276" s="70"/>
      <c r="F276" s="16"/>
    </row>
    <row r="277" spans="1:6" x14ac:dyDescent="0.2">
      <c r="A277" s="55"/>
      <c r="B277" s="11"/>
      <c r="C277" s="16"/>
      <c r="D277" s="16"/>
      <c r="E277" s="70"/>
      <c r="F277" s="16"/>
    </row>
    <row r="278" spans="1:6" x14ac:dyDescent="0.2">
      <c r="A278" s="55"/>
      <c r="B278" s="11"/>
      <c r="C278" s="16"/>
      <c r="D278" s="16"/>
      <c r="E278" s="70"/>
      <c r="F278" s="16"/>
    </row>
    <row r="279" spans="1:6" x14ac:dyDescent="0.2">
      <c r="A279" s="55"/>
      <c r="B279" s="11"/>
      <c r="C279" s="16"/>
      <c r="D279" s="16"/>
      <c r="E279" s="70"/>
      <c r="F279" s="16"/>
    </row>
    <row r="280" spans="1:6" x14ac:dyDescent="0.2">
      <c r="A280" s="55"/>
      <c r="B280" s="11"/>
      <c r="C280" s="16"/>
      <c r="D280" s="16"/>
      <c r="E280" s="70"/>
      <c r="F280" s="16"/>
    </row>
    <row r="281" spans="1:6" x14ac:dyDescent="0.2">
      <c r="A281" s="55"/>
      <c r="B281" s="11"/>
      <c r="C281" s="16"/>
      <c r="D281" s="16"/>
      <c r="E281" s="70"/>
      <c r="F281" s="16"/>
    </row>
    <row r="282" spans="1:6" x14ac:dyDescent="0.2">
      <c r="A282" s="55"/>
      <c r="B282" s="11"/>
      <c r="C282" s="16"/>
      <c r="D282" s="16"/>
      <c r="E282" s="70"/>
      <c r="F282" s="16"/>
    </row>
    <row r="283" spans="1:6" x14ac:dyDescent="0.2">
      <c r="A283" s="55"/>
      <c r="B283" s="11"/>
      <c r="C283" s="16"/>
      <c r="D283" s="16"/>
      <c r="E283" s="70"/>
      <c r="F283" s="16"/>
    </row>
    <row r="284" spans="1:6" x14ac:dyDescent="0.2">
      <c r="A284" s="55"/>
      <c r="B284" s="11"/>
      <c r="C284" s="16"/>
      <c r="D284" s="16"/>
      <c r="E284" s="70"/>
      <c r="F284" s="16"/>
    </row>
    <row r="285" spans="1:6" x14ac:dyDescent="0.2">
      <c r="A285" s="55"/>
      <c r="B285" s="11"/>
      <c r="C285" s="16"/>
      <c r="D285" s="16"/>
      <c r="E285" s="70"/>
      <c r="F285" s="16"/>
    </row>
    <row r="286" spans="1:6" x14ac:dyDescent="0.2">
      <c r="A286" s="55"/>
      <c r="B286" s="11"/>
      <c r="C286" s="16"/>
      <c r="D286" s="16"/>
      <c r="E286" s="70"/>
      <c r="F286" s="16"/>
    </row>
    <row r="287" spans="1:6" x14ac:dyDescent="0.2">
      <c r="A287" s="55"/>
      <c r="B287" s="11"/>
      <c r="C287" s="16"/>
      <c r="D287" s="16"/>
      <c r="E287" s="70"/>
      <c r="F287" s="16"/>
    </row>
    <row r="288" spans="1:6" x14ac:dyDescent="0.2">
      <c r="A288" s="55"/>
      <c r="B288" s="11"/>
      <c r="C288" s="16"/>
      <c r="D288" s="16"/>
      <c r="E288" s="70"/>
      <c r="F288" s="16"/>
    </row>
    <row r="289" spans="1:6" x14ac:dyDescent="0.2">
      <c r="A289" s="55"/>
      <c r="B289" s="11"/>
      <c r="C289" s="16"/>
      <c r="D289" s="16"/>
      <c r="E289" s="70"/>
      <c r="F289" s="16"/>
    </row>
    <row r="290" spans="1:6" x14ac:dyDescent="0.2">
      <c r="A290" s="55"/>
      <c r="B290" s="11"/>
      <c r="C290" s="16"/>
      <c r="D290" s="16"/>
      <c r="E290" s="70"/>
      <c r="F290" s="16"/>
    </row>
    <row r="291" spans="1:6" x14ac:dyDescent="0.2">
      <c r="A291" s="55"/>
      <c r="B291" s="11"/>
      <c r="C291" s="16"/>
      <c r="D291" s="16"/>
      <c r="E291" s="70"/>
      <c r="F291" s="16"/>
    </row>
    <row r="292" spans="1:6" x14ac:dyDescent="0.2">
      <c r="A292" s="55"/>
      <c r="B292" s="11"/>
      <c r="C292" s="16"/>
      <c r="D292" s="16"/>
      <c r="E292" s="70"/>
      <c r="F292" s="16"/>
    </row>
    <row r="293" spans="1:6" x14ac:dyDescent="0.2">
      <c r="A293" s="55"/>
      <c r="B293" s="11"/>
      <c r="C293" s="16"/>
      <c r="D293" s="16"/>
      <c r="E293" s="70"/>
      <c r="F293" s="16"/>
    </row>
    <row r="294" spans="1:6" x14ac:dyDescent="0.2">
      <c r="A294" s="55"/>
      <c r="B294" s="11"/>
      <c r="C294" s="16"/>
      <c r="D294" s="16"/>
      <c r="E294" s="70"/>
      <c r="F294" s="16"/>
    </row>
    <row r="295" spans="1:6" x14ac:dyDescent="0.2">
      <c r="A295" s="55"/>
      <c r="B295" s="11"/>
      <c r="C295" s="16"/>
      <c r="D295" s="16"/>
      <c r="E295" s="70"/>
      <c r="F295" s="16"/>
    </row>
    <row r="296" spans="1:6" x14ac:dyDescent="0.2">
      <c r="A296" s="55"/>
      <c r="B296" s="11"/>
      <c r="C296" s="16"/>
      <c r="D296" s="16"/>
      <c r="E296" s="70"/>
      <c r="F296" s="16"/>
    </row>
    <row r="297" spans="1:6" x14ac:dyDescent="0.2">
      <c r="A297" s="55"/>
      <c r="B297" s="11"/>
      <c r="C297" s="16"/>
      <c r="D297" s="16"/>
      <c r="E297" s="70"/>
      <c r="F297" s="16"/>
    </row>
    <row r="298" spans="1:6" x14ac:dyDescent="0.2">
      <c r="A298" s="55"/>
      <c r="B298" s="11"/>
      <c r="C298" s="16"/>
      <c r="D298" s="16"/>
      <c r="E298" s="70"/>
      <c r="F298" s="16"/>
    </row>
    <row r="299" spans="1:6" x14ac:dyDescent="0.2">
      <c r="A299" s="55"/>
      <c r="B299" s="11"/>
      <c r="C299" s="16"/>
      <c r="D299" s="16"/>
      <c r="E299" s="70"/>
      <c r="F299" s="16"/>
    </row>
    <row r="300" spans="1:6" x14ac:dyDescent="0.2">
      <c r="A300" s="55"/>
      <c r="B300" s="11"/>
      <c r="C300" s="16"/>
      <c r="D300" s="16"/>
      <c r="E300" s="70"/>
      <c r="F300" s="16"/>
    </row>
    <row r="301" spans="1:6" x14ac:dyDescent="0.2">
      <c r="A301" s="55"/>
      <c r="B301" s="11"/>
      <c r="C301" s="16"/>
      <c r="D301" s="16"/>
      <c r="E301" s="70"/>
      <c r="F301" s="16"/>
    </row>
    <row r="302" spans="1:6" x14ac:dyDescent="0.2">
      <c r="A302" s="55"/>
      <c r="B302" s="11"/>
      <c r="C302" s="16"/>
      <c r="D302" s="16"/>
      <c r="E302" s="70"/>
      <c r="F302" s="16"/>
    </row>
    <row r="303" spans="1:6" x14ac:dyDescent="0.2">
      <c r="A303" s="55"/>
      <c r="B303" s="11"/>
      <c r="C303" s="16"/>
      <c r="D303" s="16"/>
      <c r="E303" s="70"/>
      <c r="F303" s="16"/>
    </row>
    <row r="304" spans="1:6" x14ac:dyDescent="0.2">
      <c r="A304" s="55"/>
      <c r="B304" s="11"/>
      <c r="C304" s="16"/>
      <c r="D304" s="16"/>
      <c r="E304" s="70"/>
      <c r="F304" s="16"/>
    </row>
    <row r="305" spans="1:6" x14ac:dyDescent="0.2">
      <c r="A305" s="55"/>
      <c r="B305" s="11"/>
      <c r="C305" s="16"/>
      <c r="D305" s="16"/>
      <c r="E305" s="70"/>
      <c r="F305" s="16"/>
    </row>
    <row r="306" spans="1:6" x14ac:dyDescent="0.2">
      <c r="A306" s="55"/>
      <c r="B306" s="11"/>
      <c r="C306" s="16"/>
      <c r="D306" s="16"/>
      <c r="E306" s="70"/>
      <c r="F306" s="16"/>
    </row>
    <row r="307" spans="1:6" x14ac:dyDescent="0.2">
      <c r="A307" s="55"/>
      <c r="B307" s="11"/>
      <c r="C307" s="16"/>
      <c r="D307" s="16"/>
      <c r="E307" s="70"/>
      <c r="F307" s="16"/>
    </row>
    <row r="308" spans="1:6" x14ac:dyDescent="0.2">
      <c r="A308" s="55"/>
      <c r="B308" s="11"/>
      <c r="C308" s="16"/>
      <c r="D308" s="16"/>
      <c r="E308" s="70"/>
      <c r="F308" s="16"/>
    </row>
    <row r="309" spans="1:6" x14ac:dyDescent="0.2">
      <c r="A309" s="55"/>
      <c r="B309" s="11"/>
      <c r="C309" s="16"/>
      <c r="D309" s="16"/>
      <c r="E309" s="70"/>
      <c r="F309" s="16"/>
    </row>
    <row r="310" spans="1:6" x14ac:dyDescent="0.2">
      <c r="A310" s="55"/>
      <c r="B310" s="11"/>
      <c r="C310" s="16"/>
      <c r="D310" s="16"/>
      <c r="E310" s="70"/>
      <c r="F310" s="16"/>
    </row>
    <row r="311" spans="1:6" x14ac:dyDescent="0.2">
      <c r="A311" s="55"/>
      <c r="B311" s="11"/>
      <c r="C311" s="16"/>
      <c r="D311" s="16"/>
      <c r="E311" s="70"/>
      <c r="F311" s="16"/>
    </row>
    <row r="312" spans="1:6" x14ac:dyDescent="0.2">
      <c r="A312" s="55"/>
      <c r="B312" s="11"/>
      <c r="C312" s="16"/>
      <c r="D312" s="16"/>
      <c r="E312" s="70"/>
      <c r="F312" s="16"/>
    </row>
    <row r="313" spans="1:6" x14ac:dyDescent="0.2">
      <c r="A313" s="55"/>
      <c r="B313" s="11"/>
      <c r="C313" s="16"/>
      <c r="D313" s="16"/>
      <c r="E313" s="70"/>
      <c r="F313" s="16"/>
    </row>
    <row r="314" spans="1:6" x14ac:dyDescent="0.2">
      <c r="A314" s="55"/>
      <c r="B314" s="11"/>
      <c r="C314" s="16"/>
      <c r="D314" s="16"/>
      <c r="E314" s="70"/>
      <c r="F314" s="16"/>
    </row>
    <row r="315" spans="1:6" x14ac:dyDescent="0.2">
      <c r="A315" s="55"/>
      <c r="B315" s="11"/>
      <c r="C315" s="16"/>
      <c r="D315" s="16"/>
      <c r="E315" s="70"/>
      <c r="F315" s="16"/>
    </row>
    <row r="316" spans="1:6" x14ac:dyDescent="0.2">
      <c r="A316" s="55"/>
      <c r="B316" s="11"/>
      <c r="C316" s="16"/>
      <c r="D316" s="16"/>
      <c r="E316" s="70"/>
      <c r="F316" s="16"/>
    </row>
    <row r="317" spans="1:6" x14ac:dyDescent="0.2">
      <c r="A317" s="55"/>
      <c r="B317" s="11"/>
      <c r="C317" s="16"/>
      <c r="D317" s="16"/>
      <c r="E317" s="70"/>
      <c r="F317" s="16"/>
    </row>
    <row r="318" spans="1:6" x14ac:dyDescent="0.2">
      <c r="A318" s="55"/>
      <c r="B318" s="11"/>
      <c r="C318" s="16"/>
      <c r="D318" s="16"/>
      <c r="E318" s="70"/>
      <c r="F318" s="16"/>
    </row>
    <row r="319" spans="1:6" x14ac:dyDescent="0.2">
      <c r="A319" s="55"/>
      <c r="B319" s="11"/>
      <c r="C319" s="16"/>
      <c r="D319" s="16"/>
      <c r="E319" s="70"/>
      <c r="F319" s="16"/>
    </row>
    <row r="320" spans="1:6" x14ac:dyDescent="0.2">
      <c r="A320" s="55"/>
      <c r="B320" s="11"/>
      <c r="C320" s="16"/>
      <c r="D320" s="16"/>
      <c r="E320" s="70"/>
      <c r="F320" s="16"/>
    </row>
    <row r="321" spans="1:6" x14ac:dyDescent="0.2">
      <c r="A321" s="55"/>
      <c r="B321" s="11"/>
      <c r="C321" s="16"/>
      <c r="D321" s="16"/>
      <c r="E321" s="70"/>
      <c r="F321" s="16"/>
    </row>
    <row r="322" spans="1:6" x14ac:dyDescent="0.2">
      <c r="A322" s="55"/>
      <c r="B322" s="11"/>
      <c r="C322" s="16"/>
      <c r="D322" s="16"/>
      <c r="E322" s="70"/>
      <c r="F322" s="16"/>
    </row>
    <row r="323" spans="1:6" x14ac:dyDescent="0.2">
      <c r="A323" s="55"/>
      <c r="B323" s="11"/>
      <c r="C323" s="16"/>
      <c r="D323" s="16"/>
      <c r="E323" s="70"/>
      <c r="F323" s="16"/>
    </row>
    <row r="324" spans="1:6" x14ac:dyDescent="0.2">
      <c r="A324" s="55"/>
      <c r="B324" s="11"/>
      <c r="C324" s="16"/>
      <c r="D324" s="16"/>
      <c r="E324" s="70"/>
      <c r="F324" s="16"/>
    </row>
    <row r="325" spans="1:6" x14ac:dyDescent="0.2">
      <c r="A325" s="55"/>
      <c r="B325" s="11"/>
      <c r="C325" s="16"/>
      <c r="D325" s="16"/>
      <c r="E325" s="70"/>
      <c r="F325" s="16"/>
    </row>
    <row r="326" spans="1:6" x14ac:dyDescent="0.2">
      <c r="A326" s="55"/>
      <c r="B326" s="11"/>
      <c r="C326" s="16"/>
      <c r="D326" s="16"/>
      <c r="E326" s="70"/>
      <c r="F326" s="16"/>
    </row>
    <row r="327" spans="1:6" x14ac:dyDescent="0.2">
      <c r="A327" s="55"/>
      <c r="B327" s="11"/>
      <c r="C327" s="16"/>
      <c r="D327" s="16"/>
      <c r="E327" s="70"/>
      <c r="F327" s="16"/>
    </row>
    <row r="328" spans="1:6" x14ac:dyDescent="0.2">
      <c r="A328" s="55"/>
      <c r="B328" s="11"/>
      <c r="C328" s="16"/>
      <c r="D328" s="16"/>
      <c r="E328" s="70"/>
      <c r="F328" s="16"/>
    </row>
    <row r="329" spans="1:6" x14ac:dyDescent="0.2">
      <c r="A329" s="55"/>
      <c r="B329" s="11"/>
      <c r="C329" s="16"/>
      <c r="D329" s="16"/>
      <c r="E329" s="70"/>
      <c r="F329" s="16"/>
    </row>
    <row r="330" spans="1:6" x14ac:dyDescent="0.2">
      <c r="A330" s="55"/>
      <c r="B330" s="11"/>
      <c r="C330" s="16"/>
      <c r="D330" s="16"/>
      <c r="E330" s="70"/>
      <c r="F330" s="16"/>
    </row>
    <row r="331" spans="1:6" x14ac:dyDescent="0.2">
      <c r="A331" s="55"/>
      <c r="B331" s="11"/>
      <c r="C331" s="16"/>
      <c r="D331" s="16"/>
      <c r="E331" s="70"/>
      <c r="F331" s="16"/>
    </row>
    <row r="332" spans="1:6" x14ac:dyDescent="0.2">
      <c r="A332" s="55"/>
      <c r="B332" s="11"/>
      <c r="C332" s="16"/>
      <c r="D332" s="16"/>
      <c r="E332" s="70"/>
      <c r="F332" s="16"/>
    </row>
    <row r="333" spans="1:6" x14ac:dyDescent="0.2">
      <c r="A333" s="55"/>
      <c r="B333" s="11"/>
      <c r="C333" s="16"/>
      <c r="D333" s="16"/>
      <c r="E333" s="70"/>
      <c r="F333" s="16"/>
    </row>
    <row r="334" spans="1:6" x14ac:dyDescent="0.2">
      <c r="A334" s="55"/>
      <c r="B334" s="11"/>
      <c r="C334" s="16"/>
      <c r="D334" s="16"/>
      <c r="E334" s="70"/>
      <c r="F334" s="16"/>
    </row>
    <row r="335" spans="1:6" x14ac:dyDescent="0.2">
      <c r="A335" s="55"/>
      <c r="B335" s="11"/>
      <c r="C335" s="16"/>
      <c r="D335" s="16"/>
      <c r="E335" s="70"/>
      <c r="F335" s="16"/>
    </row>
    <row r="336" spans="1:6" x14ac:dyDescent="0.2">
      <c r="A336" s="55"/>
      <c r="B336" s="11"/>
      <c r="C336" s="16"/>
      <c r="D336" s="16"/>
      <c r="E336" s="70"/>
      <c r="F336" s="16"/>
    </row>
    <row r="337" spans="1:6" x14ac:dyDescent="0.2">
      <c r="A337" s="55"/>
      <c r="B337" s="11"/>
      <c r="C337" s="16"/>
      <c r="D337" s="16"/>
      <c r="E337" s="70"/>
      <c r="F337" s="16"/>
    </row>
    <row r="338" spans="1:6" x14ac:dyDescent="0.2">
      <c r="A338" s="55"/>
      <c r="B338" s="11"/>
      <c r="C338" s="16"/>
      <c r="D338" s="16"/>
      <c r="E338" s="70"/>
      <c r="F338" s="16"/>
    </row>
    <row r="339" spans="1:6" x14ac:dyDescent="0.2">
      <c r="A339" s="55"/>
      <c r="B339" s="11"/>
      <c r="C339" s="16"/>
      <c r="D339" s="16"/>
      <c r="E339" s="70"/>
      <c r="F339" s="16"/>
    </row>
    <row r="340" spans="1:6" x14ac:dyDescent="0.2">
      <c r="A340" s="55"/>
      <c r="B340" s="11"/>
      <c r="C340" s="16"/>
      <c r="D340" s="16"/>
      <c r="E340" s="70"/>
      <c r="F340" s="16"/>
    </row>
    <row r="341" spans="1:6" x14ac:dyDescent="0.2">
      <c r="A341" s="55"/>
      <c r="B341" s="11"/>
      <c r="C341" s="16"/>
      <c r="D341" s="16"/>
      <c r="E341" s="70"/>
      <c r="F341" s="16"/>
    </row>
    <row r="342" spans="1:6" x14ac:dyDescent="0.2">
      <c r="A342" s="55"/>
      <c r="B342" s="11"/>
      <c r="C342" s="16"/>
      <c r="D342" s="16"/>
      <c r="E342" s="70"/>
      <c r="F342" s="16"/>
    </row>
    <row r="343" spans="1:6" x14ac:dyDescent="0.2">
      <c r="A343" s="55"/>
      <c r="B343" s="11"/>
      <c r="C343" s="16"/>
      <c r="D343" s="16"/>
      <c r="E343" s="70"/>
      <c r="F343" s="16"/>
    </row>
    <row r="344" spans="1:6" x14ac:dyDescent="0.2">
      <c r="A344" s="55"/>
      <c r="B344" s="11"/>
      <c r="C344" s="16"/>
      <c r="D344" s="16"/>
      <c r="E344" s="70"/>
      <c r="F344" s="16"/>
    </row>
    <row r="345" spans="1:6" x14ac:dyDescent="0.2">
      <c r="A345" s="55"/>
      <c r="B345" s="11"/>
      <c r="C345" s="16"/>
      <c r="D345" s="16"/>
      <c r="E345" s="70"/>
      <c r="F345" s="16"/>
    </row>
    <row r="346" spans="1:6" x14ac:dyDescent="0.2">
      <c r="A346" s="55"/>
      <c r="B346" s="11"/>
      <c r="C346" s="16"/>
      <c r="D346" s="16"/>
      <c r="E346" s="70"/>
      <c r="F346" s="16"/>
    </row>
    <row r="347" spans="1:6" x14ac:dyDescent="0.2">
      <c r="A347" s="55"/>
      <c r="B347" s="11"/>
      <c r="C347" s="16"/>
      <c r="D347" s="16"/>
      <c r="E347" s="70"/>
      <c r="F347" s="16"/>
    </row>
    <row r="348" spans="1:6" x14ac:dyDescent="0.2">
      <c r="A348" s="55"/>
      <c r="B348" s="11"/>
      <c r="C348" s="16"/>
      <c r="D348" s="16"/>
      <c r="E348" s="70"/>
      <c r="F348" s="16"/>
    </row>
    <row r="349" spans="1:6" x14ac:dyDescent="0.2">
      <c r="A349" s="55"/>
      <c r="B349" s="11"/>
      <c r="C349" s="16"/>
      <c r="D349" s="16"/>
      <c r="E349" s="70"/>
      <c r="F349" s="16"/>
    </row>
    <row r="350" spans="1:6" x14ac:dyDescent="0.2">
      <c r="A350" s="55"/>
      <c r="B350" s="11"/>
      <c r="C350" s="16"/>
      <c r="D350" s="16"/>
      <c r="E350" s="70"/>
      <c r="F350" s="16"/>
    </row>
    <row r="351" spans="1:6" x14ac:dyDescent="0.2">
      <c r="A351" s="55"/>
      <c r="B351" s="11"/>
      <c r="C351" s="16"/>
      <c r="D351" s="16"/>
      <c r="E351" s="70"/>
      <c r="F351" s="16"/>
    </row>
    <row r="352" spans="1:6" x14ac:dyDescent="0.2">
      <c r="A352" s="55"/>
      <c r="B352" s="11"/>
      <c r="C352" s="16"/>
      <c r="D352" s="16"/>
      <c r="E352" s="70"/>
      <c r="F352" s="16"/>
    </row>
    <row r="353" spans="1:6" x14ac:dyDescent="0.2">
      <c r="A353" s="55"/>
      <c r="B353" s="11"/>
      <c r="C353" s="16"/>
      <c r="D353" s="16"/>
      <c r="E353" s="70"/>
      <c r="F353" s="16"/>
    </row>
    <row r="354" spans="1:6" x14ac:dyDescent="0.2">
      <c r="A354" s="55"/>
      <c r="B354" s="11"/>
      <c r="C354" s="16"/>
      <c r="D354" s="16"/>
      <c r="E354" s="70"/>
      <c r="F354" s="16"/>
    </row>
    <row r="355" spans="1:6" x14ac:dyDescent="0.2">
      <c r="A355" s="55"/>
      <c r="B355" s="11"/>
      <c r="C355" s="16"/>
      <c r="D355" s="16"/>
      <c r="E355" s="70"/>
      <c r="F355" s="16"/>
    </row>
    <row r="356" spans="1:6" x14ac:dyDescent="0.2">
      <c r="A356" s="55"/>
      <c r="B356" s="11"/>
      <c r="C356" s="16"/>
      <c r="D356" s="16"/>
      <c r="E356" s="70"/>
      <c r="F356" s="16"/>
    </row>
    <row r="357" spans="1:6" x14ac:dyDescent="0.2">
      <c r="A357" s="55"/>
      <c r="B357" s="11"/>
      <c r="C357" s="16"/>
      <c r="D357" s="16"/>
      <c r="E357" s="70"/>
      <c r="F357" s="16"/>
    </row>
    <row r="358" spans="1:6" x14ac:dyDescent="0.2">
      <c r="A358" s="55"/>
      <c r="B358" s="11"/>
      <c r="C358" s="16"/>
      <c r="D358" s="16"/>
      <c r="E358" s="70"/>
      <c r="F358" s="16"/>
    </row>
    <row r="359" spans="1:6" x14ac:dyDescent="0.2">
      <c r="A359" s="55"/>
      <c r="B359" s="11"/>
      <c r="C359" s="16"/>
      <c r="D359" s="16"/>
      <c r="E359" s="70"/>
      <c r="F359" s="16"/>
    </row>
    <row r="360" spans="1:6" x14ac:dyDescent="0.2">
      <c r="A360" s="55"/>
      <c r="B360" s="11"/>
      <c r="C360" s="16"/>
      <c r="D360" s="16"/>
      <c r="E360" s="70"/>
      <c r="F360" s="16"/>
    </row>
    <row r="361" spans="1:6" x14ac:dyDescent="0.2">
      <c r="A361" s="55"/>
      <c r="B361" s="11"/>
      <c r="C361" s="16"/>
      <c r="D361" s="16"/>
      <c r="E361" s="70"/>
      <c r="F361" s="16"/>
    </row>
    <row r="362" spans="1:6" x14ac:dyDescent="0.2">
      <c r="A362" s="55"/>
      <c r="B362" s="11"/>
      <c r="C362" s="16"/>
      <c r="D362" s="16"/>
      <c r="E362" s="70"/>
      <c r="F362" s="16"/>
    </row>
    <row r="363" spans="1:6" x14ac:dyDescent="0.2">
      <c r="A363" s="55"/>
      <c r="B363" s="11"/>
      <c r="C363" s="16"/>
      <c r="D363" s="16"/>
      <c r="E363" s="70"/>
      <c r="F363" s="16"/>
    </row>
    <row r="364" spans="1:6" x14ac:dyDescent="0.2">
      <c r="A364" s="55"/>
      <c r="B364" s="11"/>
      <c r="C364" s="16"/>
      <c r="D364" s="16"/>
      <c r="E364" s="70"/>
      <c r="F364" s="16"/>
    </row>
    <row r="365" spans="1:6" x14ac:dyDescent="0.2">
      <c r="A365" s="55"/>
      <c r="B365" s="11"/>
      <c r="C365" s="16"/>
      <c r="D365" s="16"/>
      <c r="E365" s="70"/>
      <c r="F365" s="16"/>
    </row>
    <row r="366" spans="1:6" x14ac:dyDescent="0.2">
      <c r="A366" s="55"/>
      <c r="B366" s="11"/>
      <c r="C366" s="16"/>
      <c r="D366" s="16"/>
      <c r="E366" s="70"/>
      <c r="F366" s="16"/>
    </row>
    <row r="367" spans="1:6" x14ac:dyDescent="0.2">
      <c r="A367" s="55"/>
      <c r="B367" s="11"/>
      <c r="C367" s="16"/>
      <c r="D367" s="16"/>
      <c r="E367" s="70"/>
      <c r="F367" s="16"/>
    </row>
    <row r="368" spans="1:6" x14ac:dyDescent="0.2">
      <c r="A368" s="55"/>
      <c r="B368" s="11"/>
      <c r="C368" s="16"/>
      <c r="D368" s="16"/>
      <c r="E368" s="70"/>
      <c r="F368" s="16"/>
    </row>
    <row r="369" spans="1:6" x14ac:dyDescent="0.2">
      <c r="A369" s="55"/>
      <c r="B369" s="11"/>
      <c r="C369" s="16"/>
      <c r="D369" s="16"/>
      <c r="E369" s="70"/>
      <c r="F369" s="16"/>
    </row>
    <row r="370" spans="1:6" x14ac:dyDescent="0.2">
      <c r="A370" s="55"/>
      <c r="B370" s="11"/>
      <c r="C370" s="16"/>
      <c r="D370" s="16"/>
      <c r="E370" s="70"/>
      <c r="F370" s="16"/>
    </row>
    <row r="371" spans="1:6" x14ac:dyDescent="0.2">
      <c r="A371" s="55"/>
      <c r="B371" s="11"/>
      <c r="C371" s="16"/>
      <c r="D371" s="16"/>
      <c r="E371" s="70"/>
      <c r="F371" s="16"/>
    </row>
    <row r="372" spans="1:6" x14ac:dyDescent="0.2">
      <c r="A372" s="55"/>
      <c r="B372" s="11"/>
      <c r="C372" s="16"/>
      <c r="D372" s="16"/>
      <c r="E372" s="70"/>
      <c r="F372" s="16"/>
    </row>
    <row r="373" spans="1:6" x14ac:dyDescent="0.2">
      <c r="A373" s="55"/>
      <c r="B373" s="11"/>
      <c r="C373" s="16"/>
      <c r="D373" s="16"/>
      <c r="E373" s="70"/>
      <c r="F373" s="16"/>
    </row>
    <row r="374" spans="1:6" x14ac:dyDescent="0.2">
      <c r="A374" s="55"/>
      <c r="B374" s="11"/>
      <c r="C374" s="16"/>
      <c r="D374" s="16"/>
      <c r="E374" s="70"/>
      <c r="F374" s="16"/>
    </row>
    <row r="375" spans="1:6" x14ac:dyDescent="0.2">
      <c r="A375" s="55"/>
      <c r="B375" s="11"/>
      <c r="C375" s="16"/>
      <c r="D375" s="16"/>
      <c r="E375" s="70"/>
      <c r="F375" s="16"/>
    </row>
    <row r="376" spans="1:6" x14ac:dyDescent="0.2">
      <c r="A376" s="55"/>
      <c r="B376" s="11"/>
      <c r="C376" s="16"/>
      <c r="D376" s="16"/>
      <c r="E376" s="70"/>
      <c r="F376" s="16"/>
    </row>
    <row r="377" spans="1:6" x14ac:dyDescent="0.2">
      <c r="A377" s="55"/>
      <c r="B377" s="11"/>
      <c r="C377" s="16"/>
      <c r="D377" s="16"/>
      <c r="E377" s="70"/>
      <c r="F377" s="16"/>
    </row>
    <row r="378" spans="1:6" x14ac:dyDescent="0.2">
      <c r="A378" s="55"/>
      <c r="B378" s="11"/>
      <c r="C378" s="16"/>
      <c r="D378" s="16"/>
      <c r="E378" s="70"/>
      <c r="F378" s="16"/>
    </row>
    <row r="379" spans="1:6" x14ac:dyDescent="0.2">
      <c r="A379" s="55"/>
      <c r="B379" s="11"/>
      <c r="C379" s="16"/>
      <c r="D379" s="16"/>
      <c r="E379" s="70"/>
      <c r="F379" s="16"/>
    </row>
    <row r="380" spans="1:6" x14ac:dyDescent="0.2">
      <c r="A380" s="55"/>
      <c r="B380" s="11"/>
      <c r="C380" s="16"/>
      <c r="D380" s="16"/>
      <c r="E380" s="70"/>
      <c r="F380" s="16"/>
    </row>
    <row r="381" spans="1:6" x14ac:dyDescent="0.2">
      <c r="A381" s="55"/>
      <c r="B381" s="11"/>
      <c r="C381" s="16"/>
      <c r="D381" s="16"/>
      <c r="E381" s="70"/>
      <c r="F381" s="16"/>
    </row>
    <row r="382" spans="1:6" x14ac:dyDescent="0.2">
      <c r="A382" s="55"/>
      <c r="B382" s="11"/>
      <c r="C382" s="16"/>
      <c r="D382" s="16"/>
      <c r="E382" s="70"/>
      <c r="F382" s="16"/>
    </row>
    <row r="383" spans="1:6" x14ac:dyDescent="0.2">
      <c r="A383" s="55"/>
      <c r="B383" s="11"/>
      <c r="C383" s="16"/>
      <c r="D383" s="16"/>
      <c r="E383" s="70"/>
      <c r="F383" s="16"/>
    </row>
    <row r="384" spans="1:6" x14ac:dyDescent="0.2">
      <c r="A384" s="55"/>
      <c r="B384" s="11"/>
      <c r="C384" s="16"/>
      <c r="D384" s="16"/>
      <c r="E384" s="70"/>
      <c r="F384" s="16"/>
    </row>
    <row r="385" spans="1:6" x14ac:dyDescent="0.2">
      <c r="A385" s="55"/>
      <c r="B385" s="11"/>
      <c r="C385" s="16"/>
      <c r="D385" s="16"/>
      <c r="E385" s="70"/>
      <c r="F385" s="16"/>
    </row>
    <row r="386" spans="1:6" x14ac:dyDescent="0.2">
      <c r="A386" s="55"/>
      <c r="B386" s="11"/>
      <c r="C386" s="16"/>
      <c r="D386" s="16"/>
      <c r="E386" s="70"/>
      <c r="F386" s="16"/>
    </row>
    <row r="387" spans="1:6" x14ac:dyDescent="0.2">
      <c r="A387" s="55"/>
      <c r="B387" s="11"/>
      <c r="C387" s="16"/>
      <c r="D387" s="16"/>
      <c r="E387" s="70"/>
      <c r="F387" s="16"/>
    </row>
    <row r="388" spans="1:6" x14ac:dyDescent="0.2">
      <c r="A388" s="55"/>
      <c r="B388" s="11"/>
      <c r="C388" s="16"/>
      <c r="D388" s="16"/>
      <c r="E388" s="70"/>
      <c r="F388" s="16"/>
    </row>
    <row r="389" spans="1:6" x14ac:dyDescent="0.2">
      <c r="A389" s="55"/>
      <c r="B389" s="11"/>
      <c r="C389" s="16"/>
      <c r="D389" s="16"/>
      <c r="E389" s="70"/>
      <c r="F389" s="16"/>
    </row>
    <row r="390" spans="1:6" x14ac:dyDescent="0.2">
      <c r="A390" s="55"/>
      <c r="B390" s="11"/>
      <c r="C390" s="16"/>
      <c r="D390" s="16"/>
      <c r="E390" s="70"/>
      <c r="F390" s="16"/>
    </row>
    <row r="391" spans="1:6" x14ac:dyDescent="0.2">
      <c r="A391" s="55"/>
      <c r="B391" s="11"/>
      <c r="C391" s="16"/>
      <c r="D391" s="16"/>
      <c r="E391" s="70"/>
      <c r="F391" s="16"/>
    </row>
    <row r="392" spans="1:6" x14ac:dyDescent="0.2">
      <c r="A392" s="55"/>
      <c r="B392" s="11"/>
      <c r="C392" s="16"/>
      <c r="D392" s="16"/>
      <c r="E392" s="70"/>
      <c r="F392" s="16"/>
    </row>
    <row r="393" spans="1:6" x14ac:dyDescent="0.2">
      <c r="A393" s="55"/>
      <c r="B393" s="11"/>
      <c r="C393" s="16"/>
      <c r="D393" s="16"/>
      <c r="E393" s="70"/>
      <c r="F393" s="16"/>
    </row>
    <row r="394" spans="1:6" x14ac:dyDescent="0.2">
      <c r="A394" s="55"/>
      <c r="B394" s="11"/>
      <c r="C394" s="16"/>
      <c r="D394" s="16"/>
      <c r="E394" s="70"/>
      <c r="F394" s="16"/>
    </row>
    <row r="395" spans="1:6" x14ac:dyDescent="0.2">
      <c r="A395" s="55"/>
      <c r="B395" s="11"/>
      <c r="C395" s="16"/>
      <c r="D395" s="16"/>
      <c r="E395" s="70"/>
      <c r="F395" s="16"/>
    </row>
    <row r="396" spans="1:6" x14ac:dyDescent="0.2">
      <c r="A396" s="55"/>
      <c r="B396" s="11"/>
      <c r="C396" s="16"/>
      <c r="D396" s="16"/>
      <c r="E396" s="70"/>
      <c r="F396" s="16"/>
    </row>
    <row r="397" spans="1:6" x14ac:dyDescent="0.2">
      <c r="A397" s="55"/>
      <c r="B397" s="11"/>
      <c r="C397" s="16"/>
      <c r="D397" s="16"/>
      <c r="E397" s="70"/>
      <c r="F397" s="16"/>
    </row>
    <row r="398" spans="1:6" x14ac:dyDescent="0.2">
      <c r="A398" s="55"/>
      <c r="B398" s="11"/>
      <c r="C398" s="16"/>
      <c r="D398" s="16"/>
      <c r="E398" s="70"/>
      <c r="F398" s="16"/>
    </row>
    <row r="399" spans="1:6" x14ac:dyDescent="0.2">
      <c r="A399" s="55"/>
      <c r="B399" s="11"/>
      <c r="C399" s="16"/>
      <c r="D399" s="16"/>
      <c r="E399" s="70"/>
      <c r="F399" s="16"/>
    </row>
    <row r="400" spans="1:6" x14ac:dyDescent="0.2">
      <c r="A400" s="55"/>
      <c r="B400" s="11"/>
      <c r="C400" s="16"/>
      <c r="D400" s="16"/>
      <c r="E400" s="70"/>
      <c r="F400" s="16"/>
    </row>
    <row r="401" spans="1:6" x14ac:dyDescent="0.2">
      <c r="A401" s="55"/>
      <c r="B401" s="11"/>
      <c r="C401" s="16"/>
      <c r="D401" s="16"/>
      <c r="E401" s="70"/>
      <c r="F401" s="16"/>
    </row>
    <row r="402" spans="1:6" x14ac:dyDescent="0.2">
      <c r="A402" s="55"/>
      <c r="B402" s="11"/>
      <c r="C402" s="16"/>
      <c r="D402" s="16"/>
      <c r="E402" s="70"/>
      <c r="F402" s="16"/>
    </row>
    <row r="403" spans="1:6" x14ac:dyDescent="0.2">
      <c r="A403" s="55"/>
      <c r="B403" s="11"/>
      <c r="C403" s="16"/>
      <c r="D403" s="16"/>
      <c r="E403" s="70"/>
      <c r="F403" s="16"/>
    </row>
    <row r="404" spans="1:6" x14ac:dyDescent="0.2">
      <c r="A404" s="55"/>
      <c r="B404" s="11"/>
      <c r="C404" s="16"/>
      <c r="D404" s="16"/>
      <c r="E404" s="70"/>
      <c r="F404" s="16"/>
    </row>
    <row r="405" spans="1:6" x14ac:dyDescent="0.2">
      <c r="A405" s="55"/>
      <c r="B405" s="11"/>
      <c r="C405" s="16"/>
      <c r="D405" s="16"/>
      <c r="E405" s="70"/>
      <c r="F405" s="16"/>
    </row>
    <row r="406" spans="1:6" x14ac:dyDescent="0.2">
      <c r="A406" s="55"/>
      <c r="B406" s="11"/>
      <c r="C406" s="16"/>
      <c r="D406" s="16"/>
      <c r="E406" s="70"/>
      <c r="F406" s="16"/>
    </row>
    <row r="407" spans="1:6" x14ac:dyDescent="0.2">
      <c r="A407" s="55"/>
      <c r="B407" s="11"/>
      <c r="C407" s="16"/>
      <c r="D407" s="16"/>
      <c r="E407" s="70"/>
      <c r="F407" s="16"/>
    </row>
    <row r="408" spans="1:6" x14ac:dyDescent="0.2">
      <c r="A408" s="55"/>
      <c r="B408" s="11"/>
      <c r="C408" s="16"/>
      <c r="D408" s="16"/>
      <c r="E408" s="70"/>
      <c r="F408" s="16"/>
    </row>
    <row r="409" spans="1:6" x14ac:dyDescent="0.2">
      <c r="A409" s="55"/>
      <c r="B409" s="11"/>
      <c r="C409" s="16"/>
      <c r="D409" s="16"/>
      <c r="E409" s="70"/>
      <c r="F409" s="16"/>
    </row>
    <row r="410" spans="1:6" x14ac:dyDescent="0.2">
      <c r="A410" s="55"/>
      <c r="B410" s="11"/>
      <c r="C410" s="16"/>
      <c r="D410" s="16"/>
      <c r="E410" s="70"/>
      <c r="F410" s="16"/>
    </row>
    <row r="411" spans="1:6" x14ac:dyDescent="0.2">
      <c r="A411" s="55"/>
      <c r="B411" s="11"/>
      <c r="C411" s="16"/>
      <c r="D411" s="16"/>
      <c r="E411" s="70"/>
      <c r="F411" s="16"/>
    </row>
    <row r="412" spans="1:6" x14ac:dyDescent="0.2">
      <c r="A412" s="55"/>
      <c r="B412" s="11"/>
      <c r="C412" s="16"/>
      <c r="D412" s="16"/>
      <c r="E412" s="70"/>
      <c r="F412" s="16"/>
    </row>
    <row r="413" spans="1:6" x14ac:dyDescent="0.2">
      <c r="A413" s="55"/>
      <c r="B413" s="11"/>
      <c r="C413" s="16"/>
      <c r="D413" s="16"/>
      <c r="E413" s="70"/>
      <c r="F413" s="16"/>
    </row>
    <row r="414" spans="1:6" x14ac:dyDescent="0.2">
      <c r="A414" s="55"/>
      <c r="B414" s="11"/>
      <c r="C414" s="16"/>
      <c r="D414" s="16"/>
      <c r="E414" s="70"/>
      <c r="F414" s="16"/>
    </row>
    <row r="415" spans="1:6" x14ac:dyDescent="0.2">
      <c r="A415" s="55"/>
      <c r="B415" s="11"/>
      <c r="C415" s="16"/>
      <c r="D415" s="16"/>
      <c r="E415" s="70"/>
      <c r="F415" s="16"/>
    </row>
    <row r="416" spans="1:6" x14ac:dyDescent="0.2">
      <c r="A416" s="55"/>
      <c r="B416" s="11"/>
      <c r="C416" s="16"/>
      <c r="D416" s="16"/>
      <c r="E416" s="70"/>
      <c r="F416" s="16"/>
    </row>
    <row r="417" spans="1:6" x14ac:dyDescent="0.2">
      <c r="A417" s="55"/>
      <c r="B417" s="11"/>
      <c r="C417" s="16"/>
      <c r="D417" s="16"/>
      <c r="E417" s="70"/>
      <c r="F417" s="16"/>
    </row>
    <row r="418" spans="1:6" x14ac:dyDescent="0.2">
      <c r="A418" s="55"/>
      <c r="B418" s="11"/>
      <c r="C418" s="16"/>
      <c r="D418" s="16"/>
      <c r="E418" s="70"/>
      <c r="F418" s="16"/>
    </row>
    <row r="419" spans="1:6" x14ac:dyDescent="0.2">
      <c r="A419" s="55"/>
      <c r="B419" s="11"/>
      <c r="C419" s="16"/>
      <c r="D419" s="16"/>
      <c r="E419" s="70"/>
      <c r="F419" s="16"/>
    </row>
    <row r="420" spans="1:6" x14ac:dyDescent="0.2">
      <c r="A420" s="55"/>
      <c r="B420" s="11"/>
      <c r="C420" s="16"/>
      <c r="D420" s="16"/>
      <c r="E420" s="70"/>
      <c r="F420" s="16"/>
    </row>
    <row r="421" spans="1:6" x14ac:dyDescent="0.2">
      <c r="A421" s="55"/>
      <c r="B421" s="11"/>
      <c r="C421" s="16"/>
      <c r="D421" s="16"/>
      <c r="E421" s="70"/>
      <c r="F421" s="16"/>
    </row>
    <row r="422" spans="1:6" x14ac:dyDescent="0.2">
      <c r="A422" s="55"/>
      <c r="B422" s="11"/>
      <c r="C422" s="16"/>
      <c r="D422" s="16"/>
      <c r="E422" s="70"/>
      <c r="F422" s="16"/>
    </row>
    <row r="423" spans="1:6" x14ac:dyDescent="0.2">
      <c r="A423" s="55"/>
      <c r="B423" s="11"/>
      <c r="C423" s="16"/>
      <c r="D423" s="16"/>
      <c r="E423" s="70"/>
      <c r="F423" s="16"/>
    </row>
    <row r="424" spans="1:6" x14ac:dyDescent="0.2">
      <c r="A424" s="55"/>
      <c r="B424" s="11"/>
      <c r="C424" s="16"/>
      <c r="D424" s="16"/>
      <c r="E424" s="70"/>
      <c r="F424" s="16"/>
    </row>
    <row r="425" spans="1:6" x14ac:dyDescent="0.2">
      <c r="A425" s="55"/>
      <c r="B425" s="11"/>
      <c r="C425" s="16"/>
      <c r="D425" s="16"/>
      <c r="E425" s="70"/>
      <c r="F425" s="16"/>
    </row>
    <row r="426" spans="1:6" x14ac:dyDescent="0.2">
      <c r="A426" s="55"/>
      <c r="B426" s="11"/>
      <c r="C426" s="16"/>
      <c r="D426" s="16"/>
      <c r="E426" s="70"/>
      <c r="F426" s="16"/>
    </row>
    <row r="427" spans="1:6" x14ac:dyDescent="0.2">
      <c r="A427" s="55"/>
      <c r="B427" s="11"/>
      <c r="C427" s="16"/>
      <c r="D427" s="16"/>
      <c r="E427" s="70"/>
      <c r="F427" s="16"/>
    </row>
    <row r="428" spans="1:6" x14ac:dyDescent="0.2">
      <c r="A428" s="55"/>
      <c r="B428" s="11"/>
      <c r="C428" s="16"/>
      <c r="D428" s="16"/>
      <c r="E428" s="70"/>
      <c r="F428" s="16"/>
    </row>
    <row r="429" spans="1:6" x14ac:dyDescent="0.2">
      <c r="A429" s="55"/>
      <c r="B429" s="11"/>
      <c r="C429" s="16"/>
      <c r="D429" s="16"/>
      <c r="E429" s="70"/>
      <c r="F429" s="16"/>
    </row>
    <row r="430" spans="1:6" x14ac:dyDescent="0.2">
      <c r="A430" s="55"/>
      <c r="B430" s="11"/>
      <c r="C430" s="16"/>
      <c r="D430" s="16"/>
      <c r="E430" s="70"/>
      <c r="F430" s="16"/>
    </row>
    <row r="431" spans="1:6" x14ac:dyDescent="0.2">
      <c r="A431" s="55"/>
      <c r="B431" s="11"/>
      <c r="C431" s="16"/>
      <c r="D431" s="16"/>
      <c r="E431" s="70"/>
      <c r="F431" s="16"/>
    </row>
    <row r="432" spans="1:6" x14ac:dyDescent="0.2">
      <c r="A432" s="55"/>
      <c r="B432" s="11"/>
      <c r="C432" s="16"/>
      <c r="D432" s="16"/>
      <c r="E432" s="70"/>
      <c r="F432" s="16"/>
    </row>
    <row r="433" spans="1:6" x14ac:dyDescent="0.2">
      <c r="A433" s="55"/>
      <c r="B433" s="11"/>
      <c r="C433" s="16"/>
      <c r="D433" s="16"/>
      <c r="E433" s="70"/>
      <c r="F433" s="16"/>
    </row>
    <row r="434" spans="1:6" x14ac:dyDescent="0.2">
      <c r="A434" s="55"/>
      <c r="B434" s="11"/>
      <c r="C434" s="16"/>
      <c r="D434" s="16"/>
      <c r="E434" s="70"/>
      <c r="F434" s="16"/>
    </row>
    <row r="435" spans="1:6" x14ac:dyDescent="0.2">
      <c r="A435" s="55"/>
      <c r="B435" s="11"/>
      <c r="C435" s="16"/>
      <c r="D435" s="16"/>
      <c r="E435" s="70"/>
      <c r="F435" s="16"/>
    </row>
    <row r="436" spans="1:6" x14ac:dyDescent="0.2">
      <c r="A436" s="55"/>
      <c r="B436" s="11"/>
      <c r="C436" s="16"/>
      <c r="D436" s="16"/>
      <c r="E436" s="70"/>
      <c r="F436" s="16"/>
    </row>
    <row r="437" spans="1:6" x14ac:dyDescent="0.2">
      <c r="A437" s="55"/>
      <c r="B437" s="11"/>
      <c r="C437" s="16"/>
      <c r="D437" s="16"/>
      <c r="E437" s="70"/>
      <c r="F437" s="16"/>
    </row>
    <row r="438" spans="1:6" x14ac:dyDescent="0.2">
      <c r="A438" s="55"/>
      <c r="B438" s="11"/>
      <c r="C438" s="16"/>
      <c r="D438" s="16"/>
      <c r="E438" s="70"/>
      <c r="F438" s="16"/>
    </row>
    <row r="439" spans="1:6" x14ac:dyDescent="0.2">
      <c r="A439" s="55"/>
      <c r="B439" s="11"/>
      <c r="C439" s="16"/>
      <c r="D439" s="16"/>
      <c r="E439" s="70"/>
      <c r="F439" s="16"/>
    </row>
    <row r="440" spans="1:6" x14ac:dyDescent="0.2">
      <c r="A440" s="55"/>
      <c r="B440" s="11"/>
      <c r="C440" s="16"/>
      <c r="D440" s="16"/>
      <c r="E440" s="70"/>
      <c r="F440" s="16"/>
    </row>
    <row r="441" spans="1:6" x14ac:dyDescent="0.2">
      <c r="A441" s="55"/>
      <c r="B441" s="11"/>
      <c r="C441" s="16"/>
      <c r="D441" s="16"/>
      <c r="E441" s="70"/>
      <c r="F441" s="16"/>
    </row>
    <row r="442" spans="1:6" x14ac:dyDescent="0.2">
      <c r="A442" s="55"/>
      <c r="B442" s="11"/>
      <c r="C442" s="16"/>
      <c r="D442" s="16"/>
      <c r="E442" s="70"/>
      <c r="F442" s="16"/>
    </row>
    <row r="443" spans="1:6" x14ac:dyDescent="0.2">
      <c r="A443" s="55"/>
      <c r="B443" s="11"/>
      <c r="C443" s="16"/>
      <c r="D443" s="16"/>
      <c r="E443" s="70"/>
      <c r="F443" s="16"/>
    </row>
    <row r="444" spans="1:6" x14ac:dyDescent="0.2">
      <c r="A444" s="55"/>
      <c r="B444" s="11"/>
      <c r="C444" s="16"/>
      <c r="D444" s="16"/>
      <c r="E444" s="70"/>
      <c r="F444" s="16"/>
    </row>
    <row r="445" spans="1:6" x14ac:dyDescent="0.2">
      <c r="A445" s="55"/>
      <c r="B445" s="11"/>
      <c r="C445" s="16"/>
      <c r="D445" s="16"/>
      <c r="E445" s="70"/>
      <c r="F445" s="16"/>
    </row>
    <row r="446" spans="1:6" x14ac:dyDescent="0.2">
      <c r="A446" s="55"/>
      <c r="B446" s="11"/>
      <c r="C446" s="16"/>
      <c r="D446" s="16"/>
      <c r="E446" s="70"/>
      <c r="F446" s="16"/>
    </row>
    <row r="447" spans="1:6" x14ac:dyDescent="0.2">
      <c r="A447" s="55"/>
      <c r="B447" s="11"/>
      <c r="C447" s="16"/>
      <c r="D447" s="16"/>
      <c r="E447" s="70"/>
      <c r="F447" s="16"/>
    </row>
    <row r="448" spans="1:6" x14ac:dyDescent="0.2">
      <c r="A448" s="55"/>
      <c r="B448" s="11"/>
      <c r="C448" s="16"/>
      <c r="D448" s="16"/>
      <c r="E448" s="70"/>
      <c r="F448" s="16"/>
    </row>
    <row r="449" spans="1:6" x14ac:dyDescent="0.2">
      <c r="A449" s="55"/>
      <c r="B449" s="11"/>
      <c r="C449" s="16"/>
      <c r="D449" s="16"/>
      <c r="E449" s="70"/>
      <c r="F449" s="16"/>
    </row>
    <row r="450" spans="1:6" x14ac:dyDescent="0.2">
      <c r="A450" s="55"/>
      <c r="B450" s="11"/>
      <c r="C450" s="16"/>
      <c r="D450" s="16"/>
      <c r="E450" s="70"/>
      <c r="F450" s="16"/>
    </row>
    <row r="451" spans="1:6" x14ac:dyDescent="0.2">
      <c r="A451" s="55"/>
      <c r="B451" s="11"/>
      <c r="C451" s="16"/>
      <c r="D451" s="16"/>
      <c r="E451" s="70"/>
      <c r="F451" s="16"/>
    </row>
    <row r="452" spans="1:6" x14ac:dyDescent="0.2">
      <c r="A452" s="55"/>
      <c r="B452" s="11"/>
      <c r="C452" s="16"/>
      <c r="D452" s="16"/>
      <c r="E452" s="70"/>
      <c r="F452" s="16"/>
    </row>
    <row r="453" spans="1:6" x14ac:dyDescent="0.2">
      <c r="A453" s="55"/>
      <c r="B453" s="11"/>
      <c r="C453" s="16"/>
      <c r="D453" s="16"/>
      <c r="E453" s="70"/>
      <c r="F453" s="16"/>
    </row>
    <row r="454" spans="1:6" x14ac:dyDescent="0.2">
      <c r="A454" s="55"/>
      <c r="B454" s="11"/>
      <c r="C454" s="16"/>
      <c r="D454" s="16"/>
      <c r="E454" s="70"/>
      <c r="F454" s="16"/>
    </row>
    <row r="455" spans="1:6" x14ac:dyDescent="0.2">
      <c r="A455" s="55"/>
      <c r="B455" s="11"/>
      <c r="C455" s="16"/>
      <c r="D455" s="16"/>
      <c r="E455" s="70"/>
      <c r="F455" s="16"/>
    </row>
    <row r="456" spans="1:6" x14ac:dyDescent="0.2">
      <c r="A456" s="55"/>
      <c r="B456" s="11"/>
      <c r="C456" s="16"/>
      <c r="D456" s="16"/>
      <c r="E456" s="70"/>
      <c r="F456" s="16"/>
    </row>
    <row r="457" spans="1:6" x14ac:dyDescent="0.2">
      <c r="A457" s="55"/>
      <c r="B457" s="11"/>
      <c r="C457" s="16"/>
      <c r="D457" s="16"/>
      <c r="E457" s="70"/>
      <c r="F457" s="16"/>
    </row>
    <row r="458" spans="1:6" x14ac:dyDescent="0.2">
      <c r="A458" s="55"/>
      <c r="B458" s="11"/>
      <c r="C458" s="16"/>
      <c r="D458" s="16"/>
      <c r="E458" s="70"/>
      <c r="F458" s="16"/>
    </row>
    <row r="459" spans="1:6" x14ac:dyDescent="0.2">
      <c r="A459" s="55"/>
      <c r="B459" s="11"/>
      <c r="C459" s="16"/>
      <c r="D459" s="16"/>
      <c r="E459" s="70"/>
      <c r="F459" s="16"/>
    </row>
    <row r="460" spans="1:6" x14ac:dyDescent="0.2">
      <c r="A460" s="55"/>
      <c r="B460" s="11"/>
      <c r="C460" s="16"/>
      <c r="D460" s="16"/>
      <c r="E460" s="70"/>
      <c r="F460" s="16"/>
    </row>
    <row r="461" spans="1:6" x14ac:dyDescent="0.2">
      <c r="A461" s="55"/>
      <c r="B461" s="11"/>
      <c r="C461" s="16"/>
      <c r="D461" s="16"/>
      <c r="E461" s="70"/>
      <c r="F461" s="16"/>
    </row>
    <row r="462" spans="1:6" x14ac:dyDescent="0.2">
      <c r="A462" s="55"/>
      <c r="B462" s="11"/>
      <c r="C462" s="16"/>
      <c r="D462" s="16"/>
      <c r="E462" s="70"/>
      <c r="F462" s="16"/>
    </row>
    <row r="463" spans="1:6" x14ac:dyDescent="0.2">
      <c r="A463" s="55"/>
      <c r="B463" s="11"/>
      <c r="C463" s="16"/>
      <c r="D463" s="16"/>
      <c r="E463" s="70"/>
      <c r="F463" s="16"/>
    </row>
    <row r="464" spans="1:6" x14ac:dyDescent="0.2">
      <c r="A464" s="55"/>
      <c r="B464" s="11"/>
      <c r="C464" s="16"/>
      <c r="D464" s="16"/>
      <c r="E464" s="70"/>
      <c r="F464" s="16"/>
    </row>
    <row r="465" spans="1:6" x14ac:dyDescent="0.2">
      <c r="A465" s="55"/>
      <c r="B465" s="11"/>
      <c r="C465" s="16"/>
      <c r="D465" s="16"/>
      <c r="E465" s="70"/>
      <c r="F465" s="16"/>
    </row>
    <row r="466" spans="1:6" x14ac:dyDescent="0.2">
      <c r="A466" s="55"/>
      <c r="B466" s="11"/>
      <c r="C466" s="16"/>
      <c r="D466" s="16"/>
      <c r="E466" s="70"/>
      <c r="F466" s="16"/>
    </row>
    <row r="467" spans="1:6" x14ac:dyDescent="0.2">
      <c r="A467" s="55"/>
      <c r="B467" s="11"/>
      <c r="C467" s="16"/>
      <c r="D467" s="16"/>
      <c r="E467" s="70"/>
      <c r="F467" s="16"/>
    </row>
    <row r="468" spans="1:6" x14ac:dyDescent="0.2">
      <c r="A468" s="55"/>
      <c r="B468" s="11"/>
      <c r="C468" s="16"/>
      <c r="D468" s="16"/>
      <c r="E468" s="70"/>
      <c r="F468" s="16"/>
    </row>
    <row r="469" spans="1:6" x14ac:dyDescent="0.2">
      <c r="A469" s="55"/>
      <c r="B469" s="11"/>
      <c r="C469" s="16"/>
      <c r="D469" s="16"/>
      <c r="E469" s="70"/>
      <c r="F469" s="16"/>
    </row>
    <row r="470" spans="1:6" x14ac:dyDescent="0.2">
      <c r="A470" s="55"/>
      <c r="B470" s="11"/>
      <c r="C470" s="16"/>
      <c r="D470" s="16"/>
      <c r="E470" s="70"/>
      <c r="F470" s="16"/>
    </row>
    <row r="471" spans="1:6" x14ac:dyDescent="0.2">
      <c r="A471" s="55"/>
      <c r="B471" s="11"/>
      <c r="C471" s="16"/>
      <c r="D471" s="16"/>
      <c r="E471" s="70"/>
      <c r="F471" s="16"/>
    </row>
    <row r="472" spans="1:6" x14ac:dyDescent="0.2">
      <c r="A472" s="55"/>
      <c r="B472" s="11"/>
      <c r="C472" s="16"/>
      <c r="D472" s="16"/>
      <c r="E472" s="70"/>
      <c r="F472" s="16"/>
    </row>
    <row r="473" spans="1:6" x14ac:dyDescent="0.2">
      <c r="A473" s="55"/>
      <c r="B473" s="11"/>
      <c r="C473" s="16"/>
      <c r="D473" s="16"/>
      <c r="E473" s="70"/>
      <c r="F473" s="16"/>
    </row>
    <row r="474" spans="1:6" x14ac:dyDescent="0.2">
      <c r="A474" s="55"/>
      <c r="B474" s="11"/>
      <c r="C474" s="16"/>
      <c r="D474" s="16"/>
      <c r="E474" s="70"/>
      <c r="F474" s="16"/>
    </row>
    <row r="475" spans="1:6" x14ac:dyDescent="0.2">
      <c r="A475" s="55"/>
      <c r="B475" s="11"/>
      <c r="C475" s="16"/>
      <c r="D475" s="16"/>
      <c r="E475" s="70"/>
      <c r="F475" s="16"/>
    </row>
    <row r="476" spans="1:6" x14ac:dyDescent="0.2">
      <c r="A476" s="55"/>
      <c r="B476" s="11"/>
      <c r="C476" s="16"/>
      <c r="D476" s="16"/>
      <c r="E476" s="70"/>
      <c r="F476" s="16"/>
    </row>
    <row r="477" spans="1:6" x14ac:dyDescent="0.2">
      <c r="A477" s="55"/>
      <c r="B477" s="11"/>
      <c r="C477" s="16"/>
      <c r="D477" s="16"/>
      <c r="E477" s="70"/>
      <c r="F477" s="16"/>
    </row>
    <row r="478" spans="1:6" x14ac:dyDescent="0.2">
      <c r="A478" s="55"/>
      <c r="B478" s="11"/>
      <c r="C478" s="16"/>
      <c r="D478" s="16"/>
      <c r="E478" s="70"/>
      <c r="F478" s="16"/>
    </row>
    <row r="479" spans="1:6" x14ac:dyDescent="0.2">
      <c r="A479" s="55"/>
      <c r="B479" s="11"/>
      <c r="C479" s="16"/>
      <c r="D479" s="16"/>
      <c r="E479" s="70"/>
      <c r="F479" s="16"/>
    </row>
    <row r="480" spans="1:6" x14ac:dyDescent="0.2">
      <c r="A480" s="55"/>
      <c r="B480" s="11"/>
      <c r="C480" s="16"/>
      <c r="D480" s="16"/>
      <c r="E480" s="70"/>
      <c r="F480" s="16"/>
    </row>
    <row r="481" spans="1:6" x14ac:dyDescent="0.2">
      <c r="A481" s="55"/>
      <c r="B481" s="11"/>
      <c r="C481" s="16"/>
      <c r="D481" s="16"/>
      <c r="E481" s="70"/>
      <c r="F481" s="16"/>
    </row>
    <row r="482" spans="1:6" x14ac:dyDescent="0.2">
      <c r="A482" s="55"/>
      <c r="B482" s="11"/>
      <c r="C482" s="16"/>
      <c r="D482" s="16"/>
      <c r="E482" s="70"/>
      <c r="F482" s="16"/>
    </row>
    <row r="483" spans="1:6" x14ac:dyDescent="0.2">
      <c r="A483" s="55"/>
      <c r="B483" s="11"/>
      <c r="C483" s="16"/>
      <c r="D483" s="16"/>
      <c r="E483" s="70"/>
      <c r="F483" s="16"/>
    </row>
    <row r="484" spans="1:6" x14ac:dyDescent="0.2">
      <c r="A484" s="55"/>
      <c r="B484" s="11"/>
      <c r="C484" s="16"/>
      <c r="D484" s="16"/>
      <c r="E484" s="70"/>
      <c r="F484" s="16"/>
    </row>
    <row r="485" spans="1:6" x14ac:dyDescent="0.2">
      <c r="A485" s="55"/>
      <c r="B485" s="11"/>
      <c r="C485" s="16"/>
      <c r="D485" s="16"/>
      <c r="E485" s="70"/>
      <c r="F485" s="16"/>
    </row>
    <row r="486" spans="1:6" x14ac:dyDescent="0.2">
      <c r="A486" s="55"/>
      <c r="B486" s="11"/>
      <c r="C486" s="16"/>
      <c r="D486" s="16"/>
      <c r="E486" s="70"/>
      <c r="F486" s="16"/>
    </row>
    <row r="487" spans="1:6" x14ac:dyDescent="0.2">
      <c r="A487" s="55"/>
      <c r="B487" s="11"/>
      <c r="C487" s="16"/>
      <c r="D487" s="16"/>
      <c r="E487" s="70"/>
      <c r="F487" s="16"/>
    </row>
    <row r="488" spans="1:6" x14ac:dyDescent="0.2">
      <c r="A488" s="55"/>
      <c r="B488" s="11"/>
      <c r="C488" s="16"/>
      <c r="D488" s="16"/>
      <c r="E488" s="70"/>
      <c r="F488" s="16"/>
    </row>
    <row r="489" spans="1:6" x14ac:dyDescent="0.2">
      <c r="A489" s="55"/>
      <c r="B489" s="11"/>
      <c r="C489" s="16"/>
      <c r="D489" s="16"/>
      <c r="E489" s="70"/>
      <c r="F489" s="16"/>
    </row>
    <row r="490" spans="1:6" x14ac:dyDescent="0.2">
      <c r="A490" s="55"/>
      <c r="B490" s="11"/>
      <c r="C490" s="16"/>
      <c r="D490" s="16"/>
      <c r="E490" s="70"/>
      <c r="F490" s="16"/>
    </row>
    <row r="491" spans="1:6" x14ac:dyDescent="0.2">
      <c r="A491" s="55"/>
      <c r="B491" s="11"/>
      <c r="C491" s="16"/>
      <c r="D491" s="16"/>
      <c r="E491" s="70"/>
      <c r="F491" s="16"/>
    </row>
    <row r="492" spans="1:6" x14ac:dyDescent="0.2">
      <c r="A492" s="55"/>
      <c r="B492" s="11"/>
      <c r="C492" s="16"/>
      <c r="D492" s="16"/>
      <c r="E492" s="70"/>
      <c r="F492" s="16"/>
    </row>
    <row r="493" spans="1:6" x14ac:dyDescent="0.2">
      <c r="A493" s="55"/>
      <c r="B493" s="11"/>
      <c r="C493" s="16"/>
      <c r="D493" s="16"/>
      <c r="E493" s="70"/>
      <c r="F493" s="16"/>
    </row>
    <row r="494" spans="1:6" x14ac:dyDescent="0.2">
      <c r="A494" s="55"/>
      <c r="B494" s="11"/>
      <c r="C494" s="16"/>
      <c r="D494" s="16"/>
      <c r="E494" s="70"/>
      <c r="F494" s="16"/>
    </row>
    <row r="495" spans="1:6" x14ac:dyDescent="0.2">
      <c r="A495" s="55"/>
      <c r="B495" s="11"/>
      <c r="C495" s="16"/>
      <c r="D495" s="16"/>
      <c r="E495" s="70"/>
      <c r="F495" s="16"/>
    </row>
    <row r="496" spans="1:6" x14ac:dyDescent="0.2">
      <c r="A496" s="55"/>
      <c r="B496" s="11"/>
      <c r="C496" s="16"/>
      <c r="D496" s="16"/>
      <c r="E496" s="70"/>
      <c r="F496" s="16"/>
    </row>
    <row r="497" spans="1:6" x14ac:dyDescent="0.2">
      <c r="A497" s="55"/>
      <c r="B497" s="11"/>
      <c r="C497" s="16"/>
      <c r="D497" s="16"/>
      <c r="E497" s="70"/>
      <c r="F497" s="16"/>
    </row>
    <row r="498" spans="1:6" x14ac:dyDescent="0.2">
      <c r="A498" s="55"/>
      <c r="B498" s="11"/>
      <c r="C498" s="16"/>
      <c r="D498" s="16"/>
      <c r="E498" s="70"/>
      <c r="F498" s="16"/>
    </row>
    <row r="499" spans="1:6" x14ac:dyDescent="0.2">
      <c r="A499" s="55"/>
      <c r="B499" s="11"/>
      <c r="C499" s="16"/>
      <c r="D499" s="16"/>
      <c r="E499" s="70"/>
      <c r="F499" s="16"/>
    </row>
    <row r="500" spans="1:6" x14ac:dyDescent="0.2">
      <c r="A500" s="55"/>
      <c r="B500" s="11"/>
      <c r="C500" s="16"/>
      <c r="D500" s="16"/>
      <c r="E500" s="70"/>
      <c r="F500" s="16"/>
    </row>
    <row r="501" spans="1:6" x14ac:dyDescent="0.2">
      <c r="A501" s="55"/>
      <c r="B501" s="11"/>
      <c r="C501" s="16"/>
      <c r="D501" s="16"/>
      <c r="E501" s="70"/>
      <c r="F501" s="16"/>
    </row>
    <row r="502" spans="1:6" x14ac:dyDescent="0.2">
      <c r="A502" s="55"/>
      <c r="B502" s="11"/>
      <c r="C502" s="16"/>
      <c r="D502" s="16"/>
      <c r="E502" s="70"/>
      <c r="F502" s="16"/>
    </row>
    <row r="503" spans="1:6" x14ac:dyDescent="0.2">
      <c r="A503" s="55"/>
      <c r="B503" s="11"/>
      <c r="C503" s="16"/>
      <c r="D503" s="16"/>
      <c r="E503" s="70"/>
      <c r="F503" s="16"/>
    </row>
    <row r="504" spans="1:6" x14ac:dyDescent="0.2">
      <c r="A504" s="55"/>
      <c r="B504" s="11"/>
      <c r="C504" s="16"/>
      <c r="D504" s="16"/>
      <c r="E504" s="70"/>
      <c r="F504" s="16"/>
    </row>
    <row r="505" spans="1:6" x14ac:dyDescent="0.2">
      <c r="A505" s="55"/>
      <c r="B505" s="11"/>
      <c r="C505" s="16"/>
      <c r="D505" s="16"/>
      <c r="E505" s="70"/>
      <c r="F505" s="16"/>
    </row>
    <row r="506" spans="1:6" x14ac:dyDescent="0.2">
      <c r="A506" s="55"/>
      <c r="B506" s="11"/>
      <c r="C506" s="16"/>
      <c r="D506" s="16"/>
      <c r="E506" s="70"/>
      <c r="F506" s="16"/>
    </row>
    <row r="507" spans="1:6" x14ac:dyDescent="0.2">
      <c r="A507" s="55"/>
      <c r="B507" s="11"/>
      <c r="C507" s="16"/>
      <c r="D507" s="16"/>
      <c r="E507" s="70"/>
      <c r="F507" s="16"/>
    </row>
    <row r="508" spans="1:6" x14ac:dyDescent="0.2">
      <c r="A508" s="55"/>
      <c r="B508" s="11"/>
      <c r="C508" s="16"/>
      <c r="D508" s="16"/>
      <c r="E508" s="70"/>
      <c r="F508" s="16"/>
    </row>
    <row r="509" spans="1:6" x14ac:dyDescent="0.2">
      <c r="A509" s="55"/>
      <c r="B509" s="11"/>
      <c r="C509" s="16"/>
      <c r="D509" s="16"/>
      <c r="E509" s="70"/>
      <c r="F509" s="16"/>
    </row>
    <row r="510" spans="1:6" x14ac:dyDescent="0.2">
      <c r="A510" s="55"/>
      <c r="B510" s="11"/>
      <c r="C510" s="16"/>
      <c r="D510" s="16"/>
      <c r="E510" s="70"/>
      <c r="F510" s="16"/>
    </row>
    <row r="511" spans="1:6" x14ac:dyDescent="0.2">
      <c r="A511" s="55"/>
      <c r="B511" s="11"/>
      <c r="C511" s="16"/>
      <c r="D511" s="16"/>
      <c r="E511" s="70"/>
      <c r="F511" s="16"/>
    </row>
    <row r="512" spans="1:6" x14ac:dyDescent="0.2">
      <c r="A512" s="55"/>
      <c r="B512" s="11"/>
      <c r="C512" s="16"/>
      <c r="D512" s="16"/>
      <c r="E512" s="70"/>
      <c r="F512" s="16"/>
    </row>
    <row r="513" spans="1:6" x14ac:dyDescent="0.2">
      <c r="A513" s="55"/>
      <c r="B513" s="11"/>
      <c r="C513" s="16"/>
      <c r="D513" s="16"/>
      <c r="E513" s="70"/>
      <c r="F513" s="16"/>
    </row>
    <row r="514" spans="1:6" x14ac:dyDescent="0.2">
      <c r="A514" s="55"/>
      <c r="B514" s="11"/>
      <c r="C514" s="16"/>
      <c r="D514" s="16"/>
      <c r="E514" s="70"/>
      <c r="F514" s="16"/>
    </row>
    <row r="515" spans="1:6" x14ac:dyDescent="0.2">
      <c r="A515" s="55"/>
      <c r="B515" s="11"/>
      <c r="C515" s="16"/>
      <c r="D515" s="16"/>
      <c r="E515" s="70"/>
      <c r="F515" s="16"/>
    </row>
    <row r="516" spans="1:6" x14ac:dyDescent="0.2">
      <c r="A516" s="55"/>
      <c r="B516" s="11"/>
      <c r="C516" s="16"/>
      <c r="D516" s="16"/>
      <c r="E516" s="70"/>
      <c r="F516" s="16"/>
    </row>
    <row r="517" spans="1:6" x14ac:dyDescent="0.2">
      <c r="A517" s="55"/>
      <c r="B517" s="11"/>
      <c r="C517" s="16"/>
      <c r="D517" s="16"/>
      <c r="E517" s="70"/>
      <c r="F517" s="16"/>
    </row>
    <row r="518" spans="1:6" x14ac:dyDescent="0.2">
      <c r="A518" s="55"/>
      <c r="B518" s="11"/>
      <c r="C518" s="16"/>
      <c r="D518" s="16"/>
      <c r="E518" s="70"/>
      <c r="F518" s="16"/>
    </row>
    <row r="519" spans="1:6" x14ac:dyDescent="0.2">
      <c r="A519" s="55"/>
      <c r="B519" s="11"/>
      <c r="C519" s="16"/>
      <c r="D519" s="16"/>
      <c r="E519" s="70"/>
      <c r="F519" s="16"/>
    </row>
    <row r="520" spans="1:6" x14ac:dyDescent="0.2">
      <c r="A520" s="55"/>
      <c r="B520" s="11"/>
      <c r="C520" s="16"/>
      <c r="D520" s="16"/>
      <c r="E520" s="70"/>
      <c r="F520" s="16"/>
    </row>
    <row r="521" spans="1:6" x14ac:dyDescent="0.2">
      <c r="A521" s="55"/>
      <c r="B521" s="11"/>
      <c r="C521" s="16"/>
      <c r="D521" s="16"/>
      <c r="E521" s="70"/>
      <c r="F521" s="16"/>
    </row>
    <row r="522" spans="1:6" x14ac:dyDescent="0.2">
      <c r="A522" s="55"/>
      <c r="B522" s="11"/>
      <c r="C522" s="16"/>
      <c r="D522" s="16"/>
      <c r="E522" s="70"/>
      <c r="F522" s="16"/>
    </row>
    <row r="523" spans="1:6" x14ac:dyDescent="0.2">
      <c r="A523" s="55"/>
      <c r="B523" s="11"/>
      <c r="C523" s="16"/>
      <c r="D523" s="16"/>
      <c r="E523" s="70"/>
      <c r="F523" s="16"/>
    </row>
    <row r="524" spans="1:6" x14ac:dyDescent="0.2">
      <c r="A524" s="55"/>
      <c r="B524" s="11"/>
      <c r="C524" s="16"/>
      <c r="D524" s="16"/>
      <c r="E524" s="70"/>
      <c r="F524" s="16"/>
    </row>
    <row r="525" spans="1:6" x14ac:dyDescent="0.2">
      <c r="A525" s="55"/>
      <c r="B525" s="11"/>
      <c r="C525" s="16"/>
      <c r="D525" s="16"/>
      <c r="E525" s="70"/>
      <c r="F525" s="16"/>
    </row>
    <row r="526" spans="1:6" x14ac:dyDescent="0.2">
      <c r="A526" s="55"/>
      <c r="B526" s="11"/>
      <c r="C526" s="16"/>
      <c r="D526" s="16"/>
      <c r="E526" s="70"/>
      <c r="F526" s="16"/>
    </row>
    <row r="527" spans="1:6" x14ac:dyDescent="0.2">
      <c r="A527" s="55"/>
      <c r="B527" s="11"/>
      <c r="C527" s="16"/>
      <c r="D527" s="16"/>
      <c r="E527" s="70"/>
      <c r="F527" s="16"/>
    </row>
    <row r="528" spans="1:6" x14ac:dyDescent="0.2">
      <c r="A528" s="55"/>
      <c r="B528" s="11"/>
      <c r="C528" s="16"/>
      <c r="D528" s="16"/>
      <c r="E528" s="70"/>
      <c r="F528" s="16"/>
    </row>
    <row r="529" spans="1:6" x14ac:dyDescent="0.2">
      <c r="A529" s="55"/>
      <c r="B529" s="11"/>
      <c r="C529" s="16"/>
      <c r="D529" s="16"/>
      <c r="E529" s="70"/>
      <c r="F529" s="16"/>
    </row>
    <row r="530" spans="1:6" x14ac:dyDescent="0.2">
      <c r="A530" s="55"/>
      <c r="B530" s="11"/>
      <c r="C530" s="16"/>
      <c r="D530" s="16"/>
      <c r="E530" s="70"/>
      <c r="F530" s="16"/>
    </row>
    <row r="531" spans="1:6" x14ac:dyDescent="0.2">
      <c r="A531" s="55"/>
      <c r="B531" s="11"/>
      <c r="C531" s="16"/>
      <c r="D531" s="16"/>
      <c r="E531" s="70"/>
      <c r="F531" s="16"/>
    </row>
    <row r="532" spans="1:6" x14ac:dyDescent="0.2">
      <c r="A532" s="55"/>
      <c r="B532" s="11"/>
      <c r="C532" s="16"/>
      <c r="D532" s="16"/>
      <c r="E532" s="70"/>
      <c r="F532" s="16"/>
    </row>
    <row r="533" spans="1:6" x14ac:dyDescent="0.2">
      <c r="A533" s="55"/>
      <c r="B533" s="11"/>
      <c r="C533" s="16"/>
      <c r="D533" s="16"/>
      <c r="E533" s="70"/>
      <c r="F533" s="16"/>
    </row>
    <row r="534" spans="1:6" x14ac:dyDescent="0.2">
      <c r="A534" s="55"/>
      <c r="B534" s="11"/>
      <c r="C534" s="16"/>
      <c r="D534" s="16"/>
      <c r="E534" s="70"/>
      <c r="F534" s="16"/>
    </row>
    <row r="535" spans="1:6" x14ac:dyDescent="0.2">
      <c r="A535" s="55"/>
      <c r="B535" s="11"/>
      <c r="C535" s="16"/>
      <c r="D535" s="16"/>
      <c r="E535" s="70"/>
      <c r="F535" s="16"/>
    </row>
    <row r="536" spans="1:6" x14ac:dyDescent="0.2">
      <c r="A536" s="55"/>
      <c r="B536" s="11"/>
      <c r="C536" s="16"/>
      <c r="D536" s="16"/>
      <c r="E536" s="70"/>
      <c r="F536" s="16"/>
    </row>
    <row r="537" spans="1:6" x14ac:dyDescent="0.2">
      <c r="A537" s="55"/>
      <c r="B537" s="11"/>
      <c r="C537" s="16"/>
      <c r="D537" s="16"/>
      <c r="E537" s="70"/>
      <c r="F537" s="16"/>
    </row>
    <row r="538" spans="1:6" x14ac:dyDescent="0.2">
      <c r="A538" s="55"/>
      <c r="B538" s="11"/>
      <c r="C538" s="16"/>
      <c r="D538" s="16"/>
      <c r="E538" s="70"/>
      <c r="F538" s="16"/>
    </row>
    <row r="539" spans="1:6" x14ac:dyDescent="0.2">
      <c r="A539" s="55"/>
      <c r="B539" s="11"/>
      <c r="C539" s="16"/>
      <c r="D539" s="16"/>
      <c r="E539" s="70"/>
      <c r="F539" s="16"/>
    </row>
    <row r="540" spans="1:6" x14ac:dyDescent="0.2">
      <c r="A540" s="55"/>
      <c r="B540" s="11"/>
      <c r="C540" s="16"/>
      <c r="D540" s="16"/>
      <c r="E540" s="70"/>
      <c r="F540" s="16"/>
    </row>
    <row r="541" spans="1:6" x14ac:dyDescent="0.2">
      <c r="A541" s="55"/>
      <c r="B541" s="11"/>
      <c r="C541" s="16"/>
      <c r="D541" s="16"/>
      <c r="E541" s="70"/>
      <c r="F541" s="16"/>
    </row>
    <row r="542" spans="1:6" x14ac:dyDescent="0.2">
      <c r="A542" s="55"/>
      <c r="B542" s="11"/>
      <c r="C542" s="16"/>
      <c r="D542" s="16"/>
      <c r="E542" s="70"/>
      <c r="F542" s="16"/>
    </row>
    <row r="543" spans="1:6" x14ac:dyDescent="0.2">
      <c r="A543" s="55"/>
      <c r="B543" s="11"/>
      <c r="C543" s="16"/>
      <c r="D543" s="16"/>
      <c r="E543" s="70"/>
      <c r="F543" s="16"/>
    </row>
    <row r="544" spans="1:6" x14ac:dyDescent="0.2">
      <c r="A544" s="55"/>
      <c r="B544" s="11"/>
      <c r="C544" s="16"/>
      <c r="D544" s="16"/>
      <c r="E544" s="70"/>
      <c r="F544" s="16"/>
    </row>
    <row r="545" spans="1:6" x14ac:dyDescent="0.2">
      <c r="A545" s="55"/>
      <c r="B545" s="11"/>
      <c r="C545" s="16"/>
      <c r="D545" s="16"/>
      <c r="E545" s="70"/>
      <c r="F545" s="16"/>
    </row>
    <row r="546" spans="1:6" x14ac:dyDescent="0.2">
      <c r="A546" s="55"/>
      <c r="B546" s="11"/>
      <c r="C546" s="16"/>
      <c r="D546" s="16"/>
      <c r="E546" s="70"/>
      <c r="F546" s="16"/>
    </row>
    <row r="547" spans="1:6" x14ac:dyDescent="0.2">
      <c r="A547" s="55"/>
      <c r="B547" s="11"/>
      <c r="C547" s="16"/>
      <c r="D547" s="16"/>
      <c r="E547" s="70"/>
      <c r="F547" s="16"/>
    </row>
    <row r="548" spans="1:6" x14ac:dyDescent="0.2">
      <c r="A548" s="55"/>
      <c r="B548" s="11"/>
      <c r="C548" s="16"/>
      <c r="D548" s="16"/>
      <c r="E548" s="70"/>
      <c r="F548" s="16"/>
    </row>
    <row r="549" spans="1:6" x14ac:dyDescent="0.2">
      <c r="A549" s="55"/>
      <c r="B549" s="11"/>
      <c r="C549" s="16"/>
      <c r="D549" s="16"/>
      <c r="E549" s="70"/>
      <c r="F549" s="16"/>
    </row>
    <row r="550" spans="1:6" x14ac:dyDescent="0.2">
      <c r="A550" s="55"/>
      <c r="B550" s="11"/>
      <c r="C550" s="16"/>
      <c r="D550" s="16"/>
      <c r="E550" s="70"/>
      <c r="F550" s="16"/>
    </row>
    <row r="551" spans="1:6" x14ac:dyDescent="0.2">
      <c r="A551" s="55"/>
      <c r="B551" s="11"/>
      <c r="C551" s="16"/>
      <c r="D551" s="16"/>
      <c r="E551" s="70"/>
      <c r="F551" s="16"/>
    </row>
    <row r="552" spans="1:6" x14ac:dyDescent="0.2">
      <c r="A552" s="55"/>
      <c r="B552" s="11"/>
      <c r="C552" s="16"/>
      <c r="D552" s="16"/>
      <c r="E552" s="70"/>
      <c r="F552" s="16"/>
    </row>
    <row r="553" spans="1:6" x14ac:dyDescent="0.2">
      <c r="A553" s="55"/>
      <c r="B553" s="11"/>
      <c r="C553" s="16"/>
      <c r="D553" s="16"/>
      <c r="E553" s="70"/>
      <c r="F553" s="16"/>
    </row>
    <row r="554" spans="1:6" x14ac:dyDescent="0.2">
      <c r="A554" s="55"/>
      <c r="B554" s="11"/>
      <c r="C554" s="16"/>
      <c r="D554" s="16"/>
      <c r="E554" s="70"/>
      <c r="F554" s="16"/>
    </row>
    <row r="555" spans="1:6" x14ac:dyDescent="0.2">
      <c r="A555" s="55"/>
      <c r="B555" s="11"/>
      <c r="C555" s="16"/>
      <c r="D555" s="16"/>
      <c r="E555" s="70"/>
      <c r="F555" s="16"/>
    </row>
    <row r="556" spans="1:6" x14ac:dyDescent="0.2">
      <c r="A556" s="55"/>
      <c r="B556" s="11"/>
      <c r="C556" s="16"/>
      <c r="D556" s="16"/>
      <c r="E556" s="70"/>
      <c r="F556" s="16"/>
    </row>
    <row r="557" spans="1:6" x14ac:dyDescent="0.2">
      <c r="A557" s="55"/>
      <c r="B557" s="11"/>
      <c r="C557" s="16"/>
      <c r="D557" s="16"/>
      <c r="E557" s="70"/>
      <c r="F557" s="16"/>
    </row>
    <row r="558" spans="1:6" x14ac:dyDescent="0.2">
      <c r="A558" s="55"/>
      <c r="B558" s="11"/>
      <c r="C558" s="16"/>
      <c r="D558" s="16"/>
      <c r="E558" s="70"/>
      <c r="F558" s="16"/>
    </row>
    <row r="559" spans="1:6" x14ac:dyDescent="0.2">
      <c r="A559" s="55"/>
      <c r="B559" s="11"/>
      <c r="C559" s="16"/>
      <c r="D559" s="16"/>
      <c r="E559" s="70"/>
      <c r="F559" s="16"/>
    </row>
    <row r="560" spans="1:6" x14ac:dyDescent="0.2">
      <c r="A560" s="55"/>
      <c r="B560" s="11"/>
      <c r="C560" s="16"/>
      <c r="D560" s="16"/>
      <c r="E560" s="70"/>
      <c r="F560" s="16"/>
    </row>
    <row r="561" spans="1:6" x14ac:dyDescent="0.2">
      <c r="A561" s="55"/>
      <c r="B561" s="11"/>
      <c r="C561" s="16"/>
      <c r="D561" s="16"/>
      <c r="E561" s="70"/>
      <c r="F561" s="16"/>
    </row>
    <row r="562" spans="1:6" x14ac:dyDescent="0.2">
      <c r="A562" s="55"/>
      <c r="B562" s="11"/>
      <c r="C562" s="16"/>
      <c r="D562" s="16"/>
      <c r="E562" s="70"/>
      <c r="F562" s="16"/>
    </row>
    <row r="563" spans="1:6" x14ac:dyDescent="0.2">
      <c r="A563" s="55"/>
      <c r="B563" s="11"/>
      <c r="C563" s="16"/>
      <c r="D563" s="16"/>
      <c r="E563" s="70"/>
      <c r="F563" s="16"/>
    </row>
    <row r="564" spans="1:6" x14ac:dyDescent="0.2">
      <c r="A564" s="55"/>
      <c r="B564" s="11"/>
      <c r="C564" s="16"/>
      <c r="D564" s="16"/>
      <c r="E564" s="70"/>
      <c r="F564" s="16"/>
    </row>
    <row r="565" spans="1:6" x14ac:dyDescent="0.2">
      <c r="A565" s="55"/>
      <c r="B565" s="11"/>
      <c r="C565" s="16"/>
      <c r="D565" s="16"/>
      <c r="E565" s="70"/>
      <c r="F565" s="16"/>
    </row>
    <row r="566" spans="1:6" x14ac:dyDescent="0.2">
      <c r="A566" s="55"/>
      <c r="B566" s="11"/>
      <c r="C566" s="16"/>
      <c r="D566" s="16"/>
      <c r="E566" s="70"/>
      <c r="F566" s="16"/>
    </row>
    <row r="567" spans="1:6" x14ac:dyDescent="0.2">
      <c r="A567" s="55"/>
      <c r="B567" s="11"/>
      <c r="C567" s="16"/>
      <c r="D567" s="16"/>
      <c r="E567" s="70"/>
      <c r="F567" s="16"/>
    </row>
    <row r="568" spans="1:6" x14ac:dyDescent="0.2">
      <c r="A568" s="55"/>
      <c r="B568" s="11"/>
      <c r="C568" s="16"/>
      <c r="D568" s="16"/>
      <c r="E568" s="70"/>
      <c r="F568" s="16"/>
    </row>
    <row r="569" spans="1:6" x14ac:dyDescent="0.2">
      <c r="A569" s="55"/>
      <c r="B569" s="11"/>
      <c r="C569" s="16"/>
      <c r="D569" s="16"/>
      <c r="E569" s="70"/>
      <c r="F569" s="16"/>
    </row>
    <row r="570" spans="1:6" x14ac:dyDescent="0.2">
      <c r="A570" s="55"/>
      <c r="B570" s="11"/>
      <c r="C570" s="16"/>
      <c r="D570" s="16"/>
      <c r="E570" s="70"/>
      <c r="F570" s="16"/>
    </row>
    <row r="571" spans="1:6" x14ac:dyDescent="0.2">
      <c r="A571" s="55"/>
      <c r="B571" s="11"/>
      <c r="C571" s="16"/>
      <c r="D571" s="16"/>
      <c r="E571" s="70"/>
      <c r="F571" s="16"/>
    </row>
    <row r="572" spans="1:6" x14ac:dyDescent="0.2">
      <c r="A572" s="55"/>
      <c r="B572" s="11"/>
      <c r="C572" s="16"/>
      <c r="D572" s="16"/>
      <c r="E572" s="70"/>
      <c r="F572" s="16"/>
    </row>
    <row r="573" spans="1:6" x14ac:dyDescent="0.2">
      <c r="A573" s="55"/>
      <c r="B573" s="11"/>
      <c r="C573" s="16"/>
      <c r="D573" s="16"/>
      <c r="E573" s="70"/>
      <c r="F573" s="16"/>
    </row>
    <row r="574" spans="1:6" x14ac:dyDescent="0.2">
      <c r="A574" s="55"/>
      <c r="B574" s="11"/>
      <c r="C574" s="16"/>
      <c r="D574" s="16"/>
      <c r="E574" s="70"/>
      <c r="F574" s="16"/>
    </row>
    <row r="575" spans="1:6" x14ac:dyDescent="0.2">
      <c r="A575" s="55"/>
      <c r="B575" s="11"/>
      <c r="C575" s="16"/>
      <c r="D575" s="16"/>
      <c r="E575" s="70"/>
      <c r="F575" s="16"/>
    </row>
    <row r="576" spans="1:6" x14ac:dyDescent="0.2">
      <c r="A576" s="55"/>
      <c r="B576" s="11"/>
      <c r="C576" s="16"/>
      <c r="D576" s="16"/>
      <c r="E576" s="70"/>
      <c r="F576" s="16"/>
    </row>
    <row r="577" spans="1:6" x14ac:dyDescent="0.2">
      <c r="A577" s="55"/>
      <c r="B577" s="11"/>
      <c r="C577" s="16"/>
      <c r="D577" s="16"/>
      <c r="E577" s="70"/>
      <c r="F577" s="16"/>
    </row>
    <row r="578" spans="1:6" x14ac:dyDescent="0.2">
      <c r="A578" s="55"/>
      <c r="B578" s="11"/>
      <c r="C578" s="16"/>
      <c r="D578" s="16"/>
      <c r="E578" s="70"/>
      <c r="F578" s="16"/>
    </row>
    <row r="579" spans="1:6" x14ac:dyDescent="0.2">
      <c r="A579" s="55"/>
      <c r="B579" s="11"/>
      <c r="C579" s="16"/>
      <c r="D579" s="16"/>
      <c r="E579" s="70"/>
      <c r="F579" s="16"/>
    </row>
    <row r="580" spans="1:6" x14ac:dyDescent="0.2">
      <c r="A580" s="55"/>
      <c r="B580" s="11"/>
      <c r="C580" s="16"/>
      <c r="D580" s="16"/>
      <c r="E580" s="70"/>
      <c r="F580" s="16"/>
    </row>
    <row r="581" spans="1:6" x14ac:dyDescent="0.2">
      <c r="A581" s="55"/>
      <c r="B581" s="11"/>
      <c r="C581" s="16"/>
      <c r="D581" s="16"/>
      <c r="E581" s="70"/>
      <c r="F581" s="16"/>
    </row>
    <row r="582" spans="1:6" x14ac:dyDescent="0.2">
      <c r="A582" s="55"/>
      <c r="B582" s="11"/>
      <c r="C582" s="16"/>
      <c r="D582" s="16"/>
      <c r="E582" s="70"/>
      <c r="F582" s="16"/>
    </row>
    <row r="583" spans="1:6" x14ac:dyDescent="0.2">
      <c r="A583" s="55"/>
      <c r="B583" s="11"/>
      <c r="C583" s="16"/>
      <c r="D583" s="16"/>
      <c r="E583" s="70"/>
      <c r="F583" s="16"/>
    </row>
    <row r="584" spans="1:6" x14ac:dyDescent="0.2">
      <c r="A584" s="55"/>
      <c r="B584" s="11"/>
      <c r="C584" s="16"/>
      <c r="D584" s="16"/>
      <c r="E584" s="70"/>
      <c r="F584" s="16"/>
    </row>
    <row r="585" spans="1:6" x14ac:dyDescent="0.2">
      <c r="A585" s="55"/>
      <c r="B585" s="11"/>
      <c r="C585" s="16"/>
      <c r="D585" s="16"/>
      <c r="E585" s="70"/>
      <c r="F585" s="16"/>
    </row>
    <row r="586" spans="1:6" x14ac:dyDescent="0.2">
      <c r="A586" s="55"/>
      <c r="B586" s="11"/>
      <c r="C586" s="16"/>
      <c r="D586" s="16"/>
      <c r="E586" s="70"/>
      <c r="F586" s="16"/>
    </row>
    <row r="587" spans="1:6" x14ac:dyDescent="0.2">
      <c r="A587" s="55"/>
      <c r="B587" s="11"/>
      <c r="C587" s="16"/>
      <c r="D587" s="16"/>
      <c r="E587" s="70"/>
      <c r="F587" s="16"/>
    </row>
    <row r="588" spans="1:6" x14ac:dyDescent="0.2">
      <c r="A588" s="55"/>
      <c r="B588" s="11"/>
      <c r="C588" s="16"/>
      <c r="D588" s="16"/>
      <c r="E588" s="70"/>
      <c r="F588" s="16"/>
    </row>
    <row r="589" spans="1:6" x14ac:dyDescent="0.2">
      <c r="A589" s="55"/>
      <c r="B589" s="11"/>
      <c r="C589" s="16"/>
      <c r="D589" s="16"/>
      <c r="E589" s="70"/>
      <c r="F589" s="16"/>
    </row>
    <row r="590" spans="1:6" x14ac:dyDescent="0.2">
      <c r="A590" s="55"/>
      <c r="B590" s="11"/>
      <c r="C590" s="16"/>
      <c r="D590" s="16"/>
      <c r="E590" s="70"/>
      <c r="F590" s="16"/>
    </row>
    <row r="591" spans="1:6" x14ac:dyDescent="0.2">
      <c r="A591" s="55"/>
      <c r="B591" s="11"/>
      <c r="C591" s="16"/>
      <c r="D591" s="16"/>
      <c r="E591" s="70"/>
      <c r="F591" s="16"/>
    </row>
    <row r="592" spans="1:6" x14ac:dyDescent="0.2">
      <c r="A592" s="55"/>
      <c r="B592" s="11"/>
      <c r="C592" s="16"/>
      <c r="D592" s="16"/>
      <c r="E592" s="70"/>
      <c r="F592" s="16"/>
    </row>
    <row r="593" spans="1:6" x14ac:dyDescent="0.2">
      <c r="A593" s="55"/>
      <c r="B593" s="11"/>
      <c r="C593" s="16"/>
      <c r="D593" s="16"/>
      <c r="E593" s="70"/>
      <c r="F593" s="16"/>
    </row>
    <row r="594" spans="1:6" x14ac:dyDescent="0.2">
      <c r="A594" s="55"/>
      <c r="B594" s="11"/>
      <c r="C594" s="16"/>
      <c r="D594" s="16"/>
      <c r="E594" s="70"/>
      <c r="F594" s="16"/>
    </row>
    <row r="595" spans="1:6" x14ac:dyDescent="0.2">
      <c r="A595" s="55"/>
      <c r="B595" s="11"/>
      <c r="C595" s="16"/>
      <c r="D595" s="16"/>
      <c r="E595" s="70"/>
      <c r="F595" s="16"/>
    </row>
    <row r="596" spans="1:6" x14ac:dyDescent="0.2">
      <c r="A596" s="55"/>
      <c r="B596" s="11"/>
      <c r="C596" s="16"/>
      <c r="D596" s="16"/>
      <c r="E596" s="70"/>
      <c r="F596" s="16"/>
    </row>
    <row r="597" spans="1:6" x14ac:dyDescent="0.2">
      <c r="A597" s="55"/>
      <c r="B597" s="11"/>
      <c r="C597" s="16"/>
      <c r="D597" s="16"/>
      <c r="E597" s="70"/>
      <c r="F597" s="16"/>
    </row>
    <row r="598" spans="1:6" x14ac:dyDescent="0.2">
      <c r="A598" s="55"/>
      <c r="B598" s="11"/>
      <c r="C598" s="16"/>
      <c r="D598" s="16"/>
      <c r="E598" s="70"/>
      <c r="F598" s="16"/>
    </row>
    <row r="599" spans="1:6" x14ac:dyDescent="0.2">
      <c r="A599" s="55"/>
      <c r="B599" s="11"/>
      <c r="C599" s="16"/>
      <c r="D599" s="16"/>
      <c r="E599" s="70"/>
      <c r="F599" s="16"/>
    </row>
    <row r="600" spans="1:6" x14ac:dyDescent="0.2">
      <c r="A600" s="55"/>
      <c r="B600" s="11"/>
      <c r="C600" s="16"/>
      <c r="D600" s="16"/>
      <c r="E600" s="70"/>
      <c r="F600" s="16"/>
    </row>
    <row r="601" spans="1:6" x14ac:dyDescent="0.2">
      <c r="A601" s="55"/>
      <c r="B601" s="11"/>
      <c r="C601" s="16"/>
      <c r="D601" s="16"/>
      <c r="E601" s="70"/>
      <c r="F601" s="16"/>
    </row>
    <row r="602" spans="1:6" x14ac:dyDescent="0.2">
      <c r="A602" s="55"/>
      <c r="B602" s="11"/>
      <c r="C602" s="16"/>
      <c r="D602" s="16"/>
      <c r="E602" s="70"/>
      <c r="F602" s="16"/>
    </row>
    <row r="603" spans="1:6" x14ac:dyDescent="0.2">
      <c r="A603" s="55"/>
      <c r="B603" s="11"/>
      <c r="C603" s="16"/>
      <c r="D603" s="16"/>
      <c r="E603" s="70"/>
      <c r="F603" s="16"/>
    </row>
    <row r="604" spans="1:6" x14ac:dyDescent="0.2">
      <c r="A604" s="55"/>
      <c r="B604" s="11"/>
      <c r="C604" s="16"/>
      <c r="D604" s="16"/>
      <c r="E604" s="70"/>
      <c r="F604" s="16"/>
    </row>
    <row r="605" spans="1:6" x14ac:dyDescent="0.2">
      <c r="A605" s="55"/>
      <c r="B605" s="11"/>
      <c r="C605" s="16"/>
      <c r="D605" s="16"/>
      <c r="E605" s="70"/>
      <c r="F605" s="16"/>
    </row>
    <row r="606" spans="1:6" x14ac:dyDescent="0.2">
      <c r="A606" s="55"/>
      <c r="B606" s="11"/>
      <c r="C606" s="16"/>
      <c r="D606" s="16"/>
      <c r="E606" s="70"/>
      <c r="F606" s="16"/>
    </row>
    <row r="607" spans="1:6" x14ac:dyDescent="0.2">
      <c r="A607" s="55"/>
      <c r="B607" s="11"/>
      <c r="C607" s="16"/>
      <c r="D607" s="16"/>
      <c r="E607" s="70"/>
      <c r="F607" s="16"/>
    </row>
    <row r="608" spans="1:6" x14ac:dyDescent="0.2">
      <c r="A608" s="55"/>
      <c r="B608" s="11"/>
      <c r="C608" s="16"/>
      <c r="D608" s="16"/>
      <c r="E608" s="70"/>
      <c r="F608" s="16"/>
    </row>
    <row r="609" spans="1:6" x14ac:dyDescent="0.2">
      <c r="A609" s="55"/>
      <c r="B609" s="11"/>
      <c r="C609" s="16"/>
      <c r="D609" s="16"/>
      <c r="E609" s="70"/>
      <c r="F609" s="16"/>
    </row>
    <row r="610" spans="1:6" x14ac:dyDescent="0.2">
      <c r="A610" s="55"/>
      <c r="B610" s="11"/>
      <c r="C610" s="16"/>
      <c r="D610" s="16"/>
      <c r="E610" s="70"/>
      <c r="F610" s="16"/>
    </row>
    <row r="611" spans="1:6" x14ac:dyDescent="0.2">
      <c r="A611" s="55"/>
      <c r="B611" s="11"/>
      <c r="C611" s="16"/>
      <c r="D611" s="16"/>
      <c r="E611" s="70"/>
      <c r="F611" s="16"/>
    </row>
    <row r="612" spans="1:6" x14ac:dyDescent="0.2">
      <c r="A612" s="55"/>
      <c r="B612" s="11"/>
      <c r="C612" s="16"/>
      <c r="D612" s="16"/>
      <c r="E612" s="70"/>
      <c r="F612" s="16"/>
    </row>
    <row r="613" spans="1:6" x14ac:dyDescent="0.2">
      <c r="A613" s="55"/>
      <c r="B613" s="11"/>
      <c r="C613" s="16"/>
      <c r="D613" s="16"/>
      <c r="E613" s="70"/>
      <c r="F613" s="16"/>
    </row>
    <row r="614" spans="1:6" x14ac:dyDescent="0.2">
      <c r="A614" s="55"/>
      <c r="B614" s="11"/>
      <c r="C614" s="16"/>
      <c r="D614" s="16"/>
      <c r="E614" s="70"/>
      <c r="F614" s="16"/>
    </row>
    <row r="615" spans="1:6" x14ac:dyDescent="0.2">
      <c r="A615" s="55"/>
      <c r="B615" s="11"/>
      <c r="C615" s="16"/>
      <c r="D615" s="16"/>
      <c r="E615" s="70"/>
      <c r="F615" s="16"/>
    </row>
    <row r="616" spans="1:6" x14ac:dyDescent="0.2">
      <c r="A616" s="55"/>
      <c r="B616" s="11"/>
      <c r="C616" s="16"/>
      <c r="D616" s="16"/>
      <c r="E616" s="70"/>
      <c r="F616" s="16"/>
    </row>
    <row r="617" spans="1:6" x14ac:dyDescent="0.2">
      <c r="A617" s="55"/>
      <c r="B617" s="11"/>
      <c r="C617" s="16"/>
      <c r="D617" s="16"/>
      <c r="E617" s="70"/>
      <c r="F617" s="16"/>
    </row>
    <row r="618" spans="1:6" x14ac:dyDescent="0.2">
      <c r="A618" s="55"/>
      <c r="B618" s="11"/>
      <c r="C618" s="16"/>
      <c r="D618" s="16"/>
      <c r="E618" s="70"/>
      <c r="F618" s="16"/>
    </row>
    <row r="619" spans="1:6" x14ac:dyDescent="0.2">
      <c r="A619" s="55"/>
      <c r="B619" s="11"/>
      <c r="C619" s="16"/>
      <c r="D619" s="16"/>
      <c r="E619" s="70"/>
      <c r="F619" s="16"/>
    </row>
    <row r="620" spans="1:6" x14ac:dyDescent="0.2">
      <c r="A620" s="55"/>
      <c r="B620" s="11"/>
      <c r="C620" s="16"/>
      <c r="D620" s="16"/>
      <c r="E620" s="70"/>
      <c r="F620" s="16"/>
    </row>
    <row r="621" spans="1:6" x14ac:dyDescent="0.2">
      <c r="A621" s="55"/>
      <c r="B621" s="11"/>
      <c r="C621" s="16"/>
      <c r="D621" s="16"/>
      <c r="E621" s="70"/>
      <c r="F621" s="16"/>
    </row>
    <row r="622" spans="1:6" x14ac:dyDescent="0.2">
      <c r="A622" s="55"/>
      <c r="B622" s="11"/>
      <c r="C622" s="16"/>
      <c r="D622" s="16"/>
      <c r="E622" s="70"/>
      <c r="F622" s="16"/>
    </row>
    <row r="623" spans="1:6" x14ac:dyDescent="0.2">
      <c r="A623" s="55"/>
      <c r="B623" s="11"/>
      <c r="C623" s="16"/>
      <c r="D623" s="16"/>
      <c r="E623" s="70"/>
      <c r="F623" s="16"/>
    </row>
    <row r="624" spans="1:6" x14ac:dyDescent="0.2">
      <c r="A624" s="55"/>
      <c r="B624" s="11"/>
      <c r="C624" s="16"/>
      <c r="D624" s="16"/>
      <c r="E624" s="70"/>
      <c r="F624" s="16"/>
    </row>
    <row r="625" spans="1:6" x14ac:dyDescent="0.2">
      <c r="A625" s="55"/>
      <c r="B625" s="11"/>
      <c r="C625" s="16"/>
      <c r="D625" s="16"/>
      <c r="E625" s="70"/>
      <c r="F625" s="16"/>
    </row>
    <row r="626" spans="1:6" x14ac:dyDescent="0.2">
      <c r="A626" s="55"/>
      <c r="B626" s="11"/>
      <c r="C626" s="16"/>
      <c r="D626" s="16"/>
      <c r="E626" s="70"/>
      <c r="F626" s="16"/>
    </row>
    <row r="627" spans="1:6" x14ac:dyDescent="0.2">
      <c r="A627" s="55"/>
      <c r="B627" s="11"/>
      <c r="C627" s="16"/>
      <c r="D627" s="16"/>
      <c r="E627" s="70"/>
      <c r="F627" s="16"/>
    </row>
    <row r="628" spans="1:6" x14ac:dyDescent="0.2">
      <c r="A628" s="55"/>
      <c r="B628" s="11"/>
      <c r="C628" s="16"/>
      <c r="D628" s="16"/>
      <c r="E628" s="70"/>
      <c r="F628" s="16"/>
    </row>
    <row r="629" spans="1:6" x14ac:dyDescent="0.2">
      <c r="A629" s="55"/>
      <c r="B629" s="11"/>
      <c r="C629" s="16"/>
      <c r="D629" s="16"/>
      <c r="E629" s="70"/>
      <c r="F629" s="16"/>
    </row>
    <row r="630" spans="1:6" x14ac:dyDescent="0.2">
      <c r="A630" s="55"/>
      <c r="B630" s="11"/>
      <c r="C630" s="16"/>
      <c r="D630" s="16"/>
      <c r="E630" s="70"/>
      <c r="F630" s="16"/>
    </row>
    <row r="631" spans="1:6" x14ac:dyDescent="0.2">
      <c r="A631" s="55"/>
      <c r="B631" s="11"/>
      <c r="C631" s="16"/>
      <c r="D631" s="16"/>
      <c r="E631" s="70"/>
      <c r="F631" s="16"/>
    </row>
    <row r="632" spans="1:6" x14ac:dyDescent="0.2">
      <c r="A632" s="55"/>
      <c r="B632" s="11"/>
      <c r="C632" s="16"/>
      <c r="D632" s="16"/>
      <c r="E632" s="70"/>
      <c r="F632" s="16"/>
    </row>
    <row r="633" spans="1:6" x14ac:dyDescent="0.2">
      <c r="A633" s="55"/>
      <c r="B633" s="11"/>
      <c r="C633" s="16"/>
      <c r="D633" s="16"/>
      <c r="E633" s="70"/>
      <c r="F633" s="16"/>
    </row>
    <row r="634" spans="1:6" x14ac:dyDescent="0.2">
      <c r="A634" s="55"/>
      <c r="B634" s="11"/>
      <c r="C634" s="16"/>
      <c r="D634" s="16"/>
      <c r="E634" s="70"/>
      <c r="F634" s="16"/>
    </row>
    <row r="635" spans="1:6" x14ac:dyDescent="0.2">
      <c r="A635" s="55"/>
      <c r="B635" s="11"/>
      <c r="C635" s="16"/>
      <c r="D635" s="16"/>
      <c r="E635" s="70"/>
      <c r="F635" s="16"/>
    </row>
    <row r="636" spans="1:6" x14ac:dyDescent="0.2">
      <c r="A636" s="55"/>
      <c r="B636" s="11"/>
      <c r="C636" s="16"/>
      <c r="D636" s="16"/>
      <c r="E636" s="70"/>
      <c r="F636" s="16"/>
    </row>
    <row r="637" spans="1:6" x14ac:dyDescent="0.2">
      <c r="A637" s="55"/>
      <c r="B637" s="11"/>
      <c r="C637" s="16"/>
      <c r="D637" s="16"/>
      <c r="E637" s="70"/>
      <c r="F637" s="16"/>
    </row>
    <row r="638" spans="1:6" x14ac:dyDescent="0.2">
      <c r="A638" s="55"/>
      <c r="B638" s="11"/>
      <c r="C638" s="16"/>
      <c r="D638" s="16"/>
      <c r="E638" s="70"/>
      <c r="F638" s="16"/>
    </row>
    <row r="639" spans="1:6" x14ac:dyDescent="0.2">
      <c r="A639" s="55"/>
      <c r="B639" s="11"/>
      <c r="C639" s="16"/>
      <c r="D639" s="16"/>
      <c r="E639" s="70"/>
      <c r="F639" s="16"/>
    </row>
    <row r="640" spans="1:6" x14ac:dyDescent="0.2">
      <c r="A640" s="55"/>
      <c r="B640" s="11"/>
      <c r="C640" s="16"/>
      <c r="D640" s="16"/>
      <c r="E640" s="70"/>
      <c r="F640" s="16"/>
    </row>
    <row r="641" spans="1:6" x14ac:dyDescent="0.2">
      <c r="A641" s="55"/>
      <c r="B641" s="11"/>
      <c r="C641" s="16"/>
      <c r="D641" s="16"/>
      <c r="E641" s="70"/>
      <c r="F641" s="16"/>
    </row>
    <row r="642" spans="1:6" x14ac:dyDescent="0.2">
      <c r="A642" s="55"/>
      <c r="B642" s="11"/>
      <c r="C642" s="16"/>
      <c r="D642" s="16"/>
      <c r="E642" s="70"/>
      <c r="F642" s="16"/>
    </row>
    <row r="643" spans="1:6" x14ac:dyDescent="0.2">
      <c r="A643" s="55"/>
      <c r="B643" s="11"/>
      <c r="C643" s="16"/>
      <c r="D643" s="16"/>
      <c r="E643" s="70"/>
      <c r="F643" s="16"/>
    </row>
    <row r="644" spans="1:6" x14ac:dyDescent="0.2">
      <c r="A644" s="55"/>
      <c r="B644" s="11"/>
      <c r="C644" s="16"/>
      <c r="D644" s="16"/>
      <c r="E644" s="70"/>
      <c r="F644" s="16"/>
    </row>
    <row r="645" spans="1:6" x14ac:dyDescent="0.2">
      <c r="A645" s="55"/>
      <c r="B645" s="11"/>
      <c r="C645" s="16"/>
      <c r="D645" s="16"/>
      <c r="E645" s="70"/>
      <c r="F645" s="16"/>
    </row>
    <row r="646" spans="1:6" x14ac:dyDescent="0.2">
      <c r="A646" s="55"/>
      <c r="B646" s="11"/>
      <c r="C646" s="16"/>
      <c r="D646" s="16"/>
      <c r="E646" s="70"/>
      <c r="F646" s="16"/>
    </row>
    <row r="647" spans="1:6" x14ac:dyDescent="0.2">
      <c r="A647" s="55"/>
      <c r="B647" s="11"/>
      <c r="C647" s="16"/>
      <c r="D647" s="16"/>
      <c r="E647" s="70"/>
      <c r="F647" s="16"/>
    </row>
    <row r="648" spans="1:6" x14ac:dyDescent="0.2">
      <c r="A648" s="55"/>
      <c r="B648" s="11"/>
      <c r="C648" s="16"/>
      <c r="D648" s="16"/>
      <c r="E648" s="70"/>
      <c r="F648" s="16"/>
    </row>
    <row r="649" spans="1:6" x14ac:dyDescent="0.2">
      <c r="A649" s="55"/>
      <c r="B649" s="11"/>
      <c r="C649" s="16"/>
      <c r="D649" s="16"/>
      <c r="E649" s="70"/>
      <c r="F649" s="16"/>
    </row>
    <row r="650" spans="1:6" x14ac:dyDescent="0.2">
      <c r="A650" s="55"/>
      <c r="B650" s="11"/>
      <c r="C650" s="16"/>
      <c r="D650" s="16"/>
      <c r="E650" s="70"/>
      <c r="F650" s="16"/>
    </row>
    <row r="651" spans="1:6" x14ac:dyDescent="0.2">
      <c r="A651" s="55"/>
      <c r="B651" s="11"/>
      <c r="C651" s="16"/>
      <c r="D651" s="16"/>
      <c r="E651" s="70"/>
      <c r="F651" s="16"/>
    </row>
    <row r="652" spans="1:6" x14ac:dyDescent="0.2">
      <c r="A652" s="55"/>
      <c r="B652" s="11"/>
      <c r="C652" s="16"/>
      <c r="D652" s="16"/>
      <c r="E652" s="70"/>
      <c r="F652" s="16"/>
    </row>
    <row r="653" spans="1:6" x14ac:dyDescent="0.2">
      <c r="A653" s="55"/>
      <c r="B653" s="11"/>
      <c r="C653" s="16"/>
      <c r="D653" s="16"/>
      <c r="E653" s="70"/>
      <c r="F653" s="16"/>
    </row>
    <row r="654" spans="1:6" x14ac:dyDescent="0.2">
      <c r="A654" s="55"/>
      <c r="B654" s="11"/>
      <c r="C654" s="16"/>
      <c r="D654" s="16"/>
      <c r="E654" s="70"/>
      <c r="F654" s="16"/>
    </row>
    <row r="655" spans="1:6" x14ac:dyDescent="0.2">
      <c r="A655" s="55"/>
      <c r="B655" s="11"/>
      <c r="C655" s="16"/>
      <c r="D655" s="16"/>
      <c r="E655" s="70"/>
      <c r="F655" s="16"/>
    </row>
    <row r="656" spans="1:6" x14ac:dyDescent="0.2">
      <c r="A656" s="55"/>
      <c r="B656" s="11"/>
      <c r="C656" s="16"/>
      <c r="D656" s="16"/>
      <c r="E656" s="70"/>
      <c r="F656" s="16"/>
    </row>
    <row r="657" spans="1:6" x14ac:dyDescent="0.2">
      <c r="A657" s="55"/>
      <c r="B657" s="11"/>
      <c r="C657" s="16"/>
      <c r="D657" s="16"/>
      <c r="E657" s="70"/>
      <c r="F657" s="16"/>
    </row>
    <row r="658" spans="1:6" x14ac:dyDescent="0.2">
      <c r="A658" s="55"/>
      <c r="B658" s="11"/>
      <c r="C658" s="16"/>
      <c r="D658" s="16"/>
      <c r="E658" s="70"/>
      <c r="F658" s="16"/>
    </row>
    <row r="659" spans="1:6" x14ac:dyDescent="0.2">
      <c r="A659" s="55"/>
      <c r="B659" s="11"/>
      <c r="C659" s="16"/>
      <c r="D659" s="16"/>
      <c r="E659" s="70"/>
      <c r="F659" s="16"/>
    </row>
    <row r="660" spans="1:6" x14ac:dyDescent="0.2">
      <c r="A660" s="55"/>
      <c r="B660" s="11"/>
      <c r="C660" s="16"/>
      <c r="D660" s="16"/>
      <c r="E660" s="70"/>
      <c r="F660" s="16"/>
    </row>
    <row r="661" spans="1:6" x14ac:dyDescent="0.2">
      <c r="A661" s="55"/>
      <c r="B661" s="11"/>
      <c r="C661" s="16"/>
      <c r="D661" s="16"/>
      <c r="E661" s="70"/>
      <c r="F661" s="16"/>
    </row>
    <row r="662" spans="1:6" x14ac:dyDescent="0.2">
      <c r="A662" s="55"/>
      <c r="B662" s="11"/>
      <c r="C662" s="16"/>
      <c r="D662" s="16"/>
      <c r="E662" s="70"/>
      <c r="F662" s="16"/>
    </row>
    <row r="663" spans="1:6" x14ac:dyDescent="0.2">
      <c r="A663" s="55"/>
      <c r="B663" s="11"/>
      <c r="C663" s="16"/>
      <c r="D663" s="16"/>
      <c r="E663" s="70"/>
      <c r="F663" s="16"/>
    </row>
    <row r="664" spans="1:6" x14ac:dyDescent="0.2">
      <c r="A664" s="55"/>
      <c r="B664" s="11"/>
      <c r="C664" s="16"/>
      <c r="D664" s="16"/>
      <c r="E664" s="70"/>
      <c r="F664" s="16"/>
    </row>
    <row r="665" spans="1:6" x14ac:dyDescent="0.2">
      <c r="A665" s="55"/>
      <c r="B665" s="11"/>
      <c r="C665" s="16"/>
      <c r="D665" s="16"/>
      <c r="E665" s="70"/>
      <c r="F665" s="16"/>
    </row>
    <row r="666" spans="1:6" x14ac:dyDescent="0.2">
      <c r="A666" s="55"/>
      <c r="B666" s="11"/>
      <c r="C666" s="16"/>
      <c r="D666" s="16"/>
      <c r="E666" s="70"/>
      <c r="F666" s="16"/>
    </row>
    <row r="667" spans="1:6" x14ac:dyDescent="0.2">
      <c r="A667" s="55"/>
      <c r="B667" s="11"/>
      <c r="C667" s="16"/>
      <c r="D667" s="16"/>
      <c r="E667" s="70"/>
      <c r="F667" s="16"/>
    </row>
    <row r="668" spans="1:6" x14ac:dyDescent="0.2">
      <c r="A668" s="55"/>
      <c r="B668" s="11"/>
      <c r="C668" s="16"/>
      <c r="D668" s="16"/>
      <c r="E668" s="70"/>
      <c r="F668" s="16"/>
    </row>
    <row r="669" spans="1:6" x14ac:dyDescent="0.2">
      <c r="A669" s="55"/>
      <c r="B669" s="11"/>
      <c r="C669" s="16"/>
      <c r="D669" s="16"/>
      <c r="E669" s="70"/>
      <c r="F669" s="16"/>
    </row>
    <row r="670" spans="1:6" x14ac:dyDescent="0.2">
      <c r="A670" s="55"/>
      <c r="B670" s="11"/>
      <c r="C670" s="16"/>
      <c r="D670" s="16"/>
      <c r="E670" s="70"/>
      <c r="F670" s="16"/>
    </row>
    <row r="671" spans="1:6" x14ac:dyDescent="0.2">
      <c r="A671" s="55"/>
      <c r="B671" s="11"/>
      <c r="C671" s="16"/>
      <c r="D671" s="16"/>
      <c r="E671" s="70"/>
      <c r="F671" s="16"/>
    </row>
    <row r="672" spans="1:6" x14ac:dyDescent="0.2">
      <c r="A672" s="55"/>
      <c r="B672" s="11"/>
      <c r="C672" s="16"/>
      <c r="D672" s="16"/>
      <c r="E672" s="70"/>
      <c r="F672" s="16"/>
    </row>
    <row r="673" spans="1:6" x14ac:dyDescent="0.2">
      <c r="A673" s="55"/>
      <c r="B673" s="11"/>
      <c r="C673" s="16"/>
      <c r="D673" s="16"/>
      <c r="E673" s="70"/>
      <c r="F673" s="16"/>
    </row>
    <row r="674" spans="1:6" x14ac:dyDescent="0.2">
      <c r="A674" s="55"/>
      <c r="B674" s="11"/>
      <c r="C674" s="16"/>
      <c r="D674" s="16"/>
      <c r="E674" s="70"/>
      <c r="F674" s="16"/>
    </row>
    <row r="675" spans="1:6" x14ac:dyDescent="0.2">
      <c r="A675" s="55"/>
      <c r="B675" s="11"/>
      <c r="C675" s="16"/>
      <c r="D675" s="16"/>
      <c r="E675" s="70"/>
      <c r="F675" s="16"/>
    </row>
    <row r="676" spans="1:6" x14ac:dyDescent="0.2">
      <c r="A676" s="55"/>
      <c r="B676" s="11"/>
      <c r="C676" s="16"/>
      <c r="D676" s="16"/>
      <c r="E676" s="70"/>
      <c r="F676" s="16"/>
    </row>
    <row r="677" spans="1:6" x14ac:dyDescent="0.2">
      <c r="A677" s="55"/>
      <c r="B677" s="11"/>
      <c r="C677" s="16"/>
      <c r="D677" s="16"/>
      <c r="E677" s="70"/>
      <c r="F677" s="16"/>
    </row>
    <row r="678" spans="1:6" x14ac:dyDescent="0.2">
      <c r="A678" s="55"/>
      <c r="B678" s="11"/>
      <c r="C678" s="16"/>
      <c r="D678" s="16"/>
      <c r="E678" s="70"/>
      <c r="F678" s="16"/>
    </row>
    <row r="679" spans="1:6" x14ac:dyDescent="0.2">
      <c r="A679" s="55"/>
      <c r="B679" s="11"/>
      <c r="C679" s="16"/>
      <c r="D679" s="16"/>
      <c r="E679" s="70"/>
      <c r="F679" s="16"/>
    </row>
    <row r="680" spans="1:6" x14ac:dyDescent="0.2">
      <c r="A680" s="55"/>
      <c r="B680" s="11"/>
      <c r="C680" s="16"/>
      <c r="D680" s="16"/>
      <c r="E680" s="70"/>
      <c r="F680" s="16"/>
    </row>
    <row r="681" spans="1:6" x14ac:dyDescent="0.2">
      <c r="A681" s="55"/>
      <c r="B681" s="11"/>
      <c r="C681" s="16"/>
      <c r="D681" s="16"/>
      <c r="E681" s="70"/>
      <c r="F681" s="16"/>
    </row>
    <row r="682" spans="1:6" x14ac:dyDescent="0.2">
      <c r="A682" s="55"/>
      <c r="B682" s="11"/>
      <c r="C682" s="16"/>
      <c r="D682" s="16"/>
      <c r="E682" s="70"/>
      <c r="F682" s="16"/>
    </row>
    <row r="683" spans="1:6" x14ac:dyDescent="0.2">
      <c r="A683" s="55"/>
      <c r="B683" s="11"/>
      <c r="C683" s="16"/>
      <c r="D683" s="16"/>
      <c r="E683" s="70"/>
      <c r="F683" s="16"/>
    </row>
    <row r="684" spans="1:6" x14ac:dyDescent="0.2">
      <c r="A684" s="55"/>
      <c r="B684" s="11"/>
      <c r="C684" s="16"/>
      <c r="D684" s="16"/>
      <c r="E684" s="70"/>
      <c r="F684" s="16"/>
    </row>
    <row r="685" spans="1:6" x14ac:dyDescent="0.2">
      <c r="A685" s="55"/>
      <c r="B685" s="11"/>
      <c r="C685" s="16"/>
      <c r="D685" s="16"/>
      <c r="E685" s="70"/>
      <c r="F685" s="16"/>
    </row>
    <row r="686" spans="1:6" x14ac:dyDescent="0.2">
      <c r="A686" s="55"/>
      <c r="B686" s="11"/>
      <c r="C686" s="16"/>
      <c r="D686" s="16"/>
      <c r="E686" s="70"/>
      <c r="F686" s="16"/>
    </row>
    <row r="687" spans="1:6" x14ac:dyDescent="0.2">
      <c r="A687" s="55"/>
      <c r="B687" s="11"/>
      <c r="C687" s="16"/>
      <c r="D687" s="16"/>
      <c r="E687" s="70"/>
      <c r="F687" s="16"/>
    </row>
    <row r="688" spans="1:6" x14ac:dyDescent="0.2">
      <c r="A688" s="55"/>
      <c r="B688" s="11"/>
      <c r="C688" s="16"/>
      <c r="D688" s="16"/>
      <c r="E688" s="70"/>
      <c r="F688" s="16"/>
    </row>
    <row r="689" spans="1:6" x14ac:dyDescent="0.2">
      <c r="A689" s="55"/>
      <c r="B689" s="11"/>
      <c r="C689" s="16"/>
      <c r="D689" s="16"/>
      <c r="E689" s="70"/>
      <c r="F689" s="16"/>
    </row>
    <row r="690" spans="1:6" x14ac:dyDescent="0.2">
      <c r="A690" s="55"/>
      <c r="B690" s="11"/>
      <c r="C690" s="16"/>
      <c r="D690" s="16"/>
      <c r="E690" s="70"/>
      <c r="F690" s="16"/>
    </row>
    <row r="691" spans="1:6" x14ac:dyDescent="0.2">
      <c r="A691" s="55"/>
      <c r="B691" s="11"/>
      <c r="C691" s="16"/>
      <c r="D691" s="16"/>
      <c r="E691" s="70"/>
      <c r="F691" s="16"/>
    </row>
    <row r="692" spans="1:6" x14ac:dyDescent="0.2">
      <c r="A692" s="55"/>
      <c r="B692" s="11"/>
      <c r="C692" s="16"/>
      <c r="D692" s="16"/>
      <c r="E692" s="70"/>
      <c r="F692" s="16"/>
    </row>
    <row r="693" spans="1:6" x14ac:dyDescent="0.2">
      <c r="A693" s="55"/>
      <c r="B693" s="11"/>
      <c r="C693" s="16"/>
      <c r="D693" s="16"/>
      <c r="E693" s="70"/>
      <c r="F693" s="16"/>
    </row>
    <row r="694" spans="1:6" x14ac:dyDescent="0.2">
      <c r="A694" s="55"/>
      <c r="B694" s="11"/>
      <c r="C694" s="16"/>
      <c r="D694" s="16"/>
      <c r="E694" s="70"/>
      <c r="F694" s="16"/>
    </row>
    <row r="695" spans="1:6" x14ac:dyDescent="0.2">
      <c r="A695" s="55"/>
      <c r="B695" s="11"/>
      <c r="C695" s="16"/>
      <c r="D695" s="16"/>
      <c r="E695" s="70"/>
      <c r="F695" s="16"/>
    </row>
    <row r="696" spans="1:6" x14ac:dyDescent="0.2">
      <c r="A696" s="55"/>
      <c r="B696" s="11"/>
      <c r="C696" s="16"/>
      <c r="D696" s="16"/>
      <c r="E696" s="70"/>
      <c r="F696" s="16"/>
    </row>
    <row r="697" spans="1:6" x14ac:dyDescent="0.2">
      <c r="A697" s="55"/>
      <c r="B697" s="11"/>
      <c r="C697" s="16"/>
      <c r="D697" s="16"/>
      <c r="E697" s="70"/>
      <c r="F697" s="16"/>
    </row>
    <row r="698" spans="1:6" x14ac:dyDescent="0.2">
      <c r="A698" s="55"/>
      <c r="B698" s="11"/>
      <c r="C698" s="16"/>
      <c r="D698" s="16"/>
      <c r="E698" s="70"/>
      <c r="F698" s="16"/>
    </row>
    <row r="699" spans="1:6" x14ac:dyDescent="0.2">
      <c r="A699" s="55"/>
      <c r="B699" s="11"/>
      <c r="C699" s="16"/>
      <c r="D699" s="16"/>
      <c r="E699" s="70"/>
      <c r="F699" s="16"/>
    </row>
    <row r="700" spans="1:6" x14ac:dyDescent="0.2">
      <c r="A700" s="55"/>
      <c r="B700" s="11"/>
      <c r="C700" s="16"/>
      <c r="D700" s="16"/>
      <c r="E700" s="70"/>
      <c r="F700" s="16"/>
    </row>
    <row r="701" spans="1:6" x14ac:dyDescent="0.2">
      <c r="A701" s="55"/>
      <c r="B701" s="11"/>
      <c r="C701" s="16"/>
      <c r="D701" s="16"/>
      <c r="E701" s="70"/>
      <c r="F701" s="16"/>
    </row>
    <row r="702" spans="1:6" x14ac:dyDescent="0.2">
      <c r="A702" s="55"/>
      <c r="B702" s="11"/>
      <c r="C702" s="16"/>
      <c r="D702" s="16"/>
      <c r="E702" s="70"/>
      <c r="F702" s="16"/>
    </row>
    <row r="703" spans="1:6" x14ac:dyDescent="0.2">
      <c r="A703" s="55"/>
      <c r="B703" s="11"/>
      <c r="C703" s="16"/>
      <c r="D703" s="16"/>
      <c r="E703" s="70"/>
      <c r="F703" s="16"/>
    </row>
    <row r="704" spans="1:6" x14ac:dyDescent="0.2">
      <c r="A704" s="55"/>
      <c r="B704" s="11"/>
      <c r="C704" s="16"/>
      <c r="D704" s="16"/>
      <c r="E704" s="70"/>
      <c r="F704" s="16"/>
    </row>
    <row r="705" spans="1:6" x14ac:dyDescent="0.2">
      <c r="A705" s="55"/>
      <c r="B705" s="11"/>
      <c r="C705" s="16"/>
      <c r="D705" s="16"/>
      <c r="E705" s="70"/>
      <c r="F705" s="16"/>
    </row>
    <row r="706" spans="1:6" x14ac:dyDescent="0.2">
      <c r="A706" s="55"/>
      <c r="B706" s="11"/>
      <c r="C706" s="16"/>
      <c r="D706" s="16"/>
      <c r="E706" s="70"/>
      <c r="F706" s="16"/>
    </row>
    <row r="707" spans="1:6" x14ac:dyDescent="0.2">
      <c r="A707" s="55"/>
      <c r="B707" s="11"/>
      <c r="C707" s="16"/>
      <c r="D707" s="16"/>
      <c r="E707" s="70"/>
      <c r="F707" s="16"/>
    </row>
    <row r="708" spans="1:6" x14ac:dyDescent="0.2">
      <c r="A708" s="55"/>
      <c r="B708" s="11"/>
      <c r="C708" s="16"/>
      <c r="D708" s="16"/>
      <c r="E708" s="70"/>
      <c r="F708" s="16"/>
    </row>
    <row r="709" spans="1:6" x14ac:dyDescent="0.2">
      <c r="A709" s="55"/>
      <c r="B709" s="11"/>
      <c r="C709" s="16"/>
      <c r="D709" s="16"/>
      <c r="E709" s="70"/>
      <c r="F709" s="16"/>
    </row>
    <row r="710" spans="1:6" x14ac:dyDescent="0.2">
      <c r="A710" s="55"/>
      <c r="B710" s="11"/>
      <c r="C710" s="16"/>
      <c r="D710" s="16"/>
      <c r="E710" s="70"/>
      <c r="F710" s="16"/>
    </row>
    <row r="711" spans="1:6" x14ac:dyDescent="0.2">
      <c r="A711" s="55"/>
      <c r="B711" s="11"/>
      <c r="C711" s="16"/>
      <c r="D711" s="16"/>
      <c r="E711" s="70"/>
      <c r="F711" s="16"/>
    </row>
    <row r="712" spans="1:6" x14ac:dyDescent="0.2">
      <c r="A712" s="55"/>
      <c r="B712" s="11"/>
      <c r="C712" s="16"/>
      <c r="D712" s="16"/>
      <c r="E712" s="70"/>
      <c r="F712" s="16"/>
    </row>
    <row r="713" spans="1:6" x14ac:dyDescent="0.2">
      <c r="A713" s="55"/>
      <c r="B713" s="11"/>
      <c r="C713" s="16"/>
      <c r="D713" s="16"/>
      <c r="E713" s="70"/>
      <c r="F713" s="16"/>
    </row>
    <row r="714" spans="1:6" x14ac:dyDescent="0.2">
      <c r="A714" s="55"/>
      <c r="B714" s="11"/>
      <c r="C714" s="16"/>
      <c r="D714" s="16"/>
      <c r="E714" s="70"/>
      <c r="F714" s="16"/>
    </row>
    <row r="715" spans="1:6" x14ac:dyDescent="0.2">
      <c r="A715" s="55"/>
      <c r="B715" s="11"/>
      <c r="C715" s="16"/>
      <c r="D715" s="16"/>
      <c r="E715" s="70"/>
      <c r="F715" s="16"/>
    </row>
    <row r="716" spans="1:6" x14ac:dyDescent="0.2">
      <c r="A716" s="55"/>
      <c r="B716" s="11"/>
      <c r="C716" s="16"/>
      <c r="D716" s="16"/>
      <c r="E716" s="70"/>
      <c r="F716" s="16"/>
    </row>
    <row r="717" spans="1:6" x14ac:dyDescent="0.2">
      <c r="A717" s="55"/>
      <c r="B717" s="11"/>
      <c r="C717" s="16"/>
      <c r="D717" s="16"/>
      <c r="E717" s="70"/>
      <c r="F717" s="16"/>
    </row>
    <row r="718" spans="1:6" x14ac:dyDescent="0.2">
      <c r="A718" s="55"/>
      <c r="B718" s="11"/>
      <c r="C718" s="16"/>
      <c r="D718" s="16"/>
      <c r="E718" s="70"/>
      <c r="F718" s="16"/>
    </row>
    <row r="719" spans="1:6" x14ac:dyDescent="0.2">
      <c r="A719" s="55"/>
      <c r="B719" s="11"/>
      <c r="C719" s="16"/>
      <c r="D719" s="16"/>
      <c r="E719" s="70"/>
      <c r="F719" s="16"/>
    </row>
    <row r="720" spans="1:6" x14ac:dyDescent="0.2">
      <c r="A720" s="55"/>
      <c r="B720" s="11"/>
      <c r="C720" s="16"/>
      <c r="D720" s="16"/>
      <c r="E720" s="70"/>
      <c r="F720" s="16"/>
    </row>
    <row r="721" spans="1:6" x14ac:dyDescent="0.2">
      <c r="A721" s="55"/>
      <c r="B721" s="11"/>
      <c r="C721" s="16"/>
      <c r="D721" s="16"/>
      <c r="E721" s="70"/>
      <c r="F721" s="16"/>
    </row>
    <row r="722" spans="1:6" x14ac:dyDescent="0.2">
      <c r="A722" s="55"/>
      <c r="B722" s="11"/>
      <c r="C722" s="16"/>
      <c r="D722" s="16"/>
      <c r="E722" s="70"/>
      <c r="F722" s="16"/>
    </row>
    <row r="723" spans="1:6" x14ac:dyDescent="0.2">
      <c r="A723" s="55"/>
      <c r="B723" s="11"/>
      <c r="C723" s="16"/>
      <c r="D723" s="16"/>
      <c r="E723" s="70"/>
      <c r="F723" s="16"/>
    </row>
    <row r="724" spans="1:6" x14ac:dyDescent="0.2">
      <c r="A724" s="55"/>
      <c r="B724" s="11"/>
      <c r="C724" s="16"/>
      <c r="D724" s="16"/>
      <c r="E724" s="70"/>
      <c r="F724" s="16"/>
    </row>
    <row r="725" spans="1:6" x14ac:dyDescent="0.2">
      <c r="A725" s="55"/>
      <c r="B725" s="11"/>
      <c r="C725" s="16"/>
      <c r="D725" s="16"/>
      <c r="E725" s="70"/>
      <c r="F725" s="16"/>
    </row>
    <row r="726" spans="1:6" x14ac:dyDescent="0.2">
      <c r="A726" s="55"/>
      <c r="B726" s="11"/>
      <c r="C726" s="16"/>
      <c r="D726" s="16"/>
      <c r="E726" s="70"/>
      <c r="F726" s="16"/>
    </row>
    <row r="727" spans="1:6" x14ac:dyDescent="0.2">
      <c r="A727" s="55"/>
      <c r="B727" s="11"/>
      <c r="C727" s="16"/>
      <c r="D727" s="16"/>
      <c r="E727" s="70"/>
      <c r="F727" s="16"/>
    </row>
    <row r="728" spans="1:6" x14ac:dyDescent="0.2">
      <c r="A728" s="55"/>
      <c r="B728" s="11"/>
      <c r="C728" s="16"/>
      <c r="D728" s="16"/>
      <c r="E728" s="70"/>
      <c r="F728" s="16"/>
    </row>
    <row r="729" spans="1:6" x14ac:dyDescent="0.2">
      <c r="A729" s="55"/>
      <c r="B729" s="11"/>
      <c r="C729" s="16"/>
      <c r="D729" s="16"/>
      <c r="E729" s="70"/>
      <c r="F729" s="16"/>
    </row>
    <row r="730" spans="1:6" x14ac:dyDescent="0.2">
      <c r="A730" s="55"/>
      <c r="B730" s="11"/>
      <c r="C730" s="16"/>
      <c r="D730" s="16"/>
      <c r="E730" s="70"/>
      <c r="F730" s="16"/>
    </row>
    <row r="731" spans="1:6" x14ac:dyDescent="0.2">
      <c r="A731" s="55"/>
      <c r="B731" s="11"/>
      <c r="C731" s="16"/>
      <c r="D731" s="16"/>
      <c r="E731" s="70"/>
      <c r="F731" s="16"/>
    </row>
    <row r="732" spans="1:6" x14ac:dyDescent="0.2">
      <c r="A732" s="55"/>
      <c r="B732" s="11"/>
      <c r="C732" s="16"/>
      <c r="D732" s="16"/>
      <c r="E732" s="70"/>
      <c r="F732" s="16"/>
    </row>
    <row r="733" spans="1:6" x14ac:dyDescent="0.2">
      <c r="A733" s="55"/>
      <c r="B733" s="11"/>
      <c r="C733" s="16"/>
      <c r="D733" s="16"/>
      <c r="E733" s="70"/>
      <c r="F733" s="16"/>
    </row>
    <row r="734" spans="1:6" x14ac:dyDescent="0.2">
      <c r="A734" s="55"/>
      <c r="B734" s="11"/>
      <c r="C734" s="16"/>
      <c r="D734" s="16"/>
      <c r="E734" s="70"/>
      <c r="F734" s="16"/>
    </row>
    <row r="735" spans="1:6" x14ac:dyDescent="0.2">
      <c r="A735" s="55"/>
      <c r="B735" s="11"/>
      <c r="C735" s="16"/>
      <c r="D735" s="16"/>
      <c r="E735" s="70"/>
      <c r="F735" s="16"/>
    </row>
    <row r="736" spans="1:6" x14ac:dyDescent="0.2">
      <c r="A736" s="55"/>
      <c r="B736" s="11"/>
      <c r="C736" s="16"/>
      <c r="D736" s="16"/>
      <c r="E736" s="70"/>
      <c r="F736" s="16"/>
    </row>
    <row r="737" spans="1:6" x14ac:dyDescent="0.2">
      <c r="A737" s="55"/>
      <c r="B737" s="11"/>
      <c r="C737" s="16"/>
      <c r="D737" s="16"/>
      <c r="E737" s="70"/>
      <c r="F737" s="16"/>
    </row>
    <row r="738" spans="1:6" x14ac:dyDescent="0.2">
      <c r="A738" s="55"/>
      <c r="B738" s="11"/>
      <c r="C738" s="16"/>
      <c r="D738" s="16"/>
      <c r="E738" s="70"/>
      <c r="F738" s="16"/>
    </row>
    <row r="739" spans="1:6" x14ac:dyDescent="0.2">
      <c r="A739" s="55"/>
      <c r="B739" s="11"/>
      <c r="C739" s="16"/>
      <c r="D739" s="16"/>
      <c r="E739" s="70"/>
      <c r="F739" s="16"/>
    </row>
    <row r="740" spans="1:6" x14ac:dyDescent="0.2">
      <c r="A740" s="55"/>
      <c r="B740" s="11"/>
      <c r="C740" s="16"/>
      <c r="D740" s="16"/>
      <c r="E740" s="70"/>
      <c r="F740" s="16"/>
    </row>
    <row r="741" spans="1:6" x14ac:dyDescent="0.2">
      <c r="A741" s="55"/>
      <c r="B741" s="11"/>
      <c r="C741" s="16"/>
      <c r="D741" s="16"/>
      <c r="E741" s="70"/>
      <c r="F741" s="16"/>
    </row>
    <row r="742" spans="1:6" x14ac:dyDescent="0.2">
      <c r="A742" s="55"/>
      <c r="B742" s="11"/>
      <c r="C742" s="16"/>
      <c r="D742" s="16"/>
      <c r="E742" s="70"/>
      <c r="F742" s="16"/>
    </row>
    <row r="743" spans="1:6" x14ac:dyDescent="0.2">
      <c r="A743" s="55"/>
      <c r="B743" s="11"/>
      <c r="C743" s="16"/>
      <c r="D743" s="16"/>
      <c r="E743" s="70"/>
      <c r="F743" s="16"/>
    </row>
    <row r="744" spans="1:6" x14ac:dyDescent="0.2">
      <c r="A744" s="55"/>
      <c r="B744" s="11"/>
      <c r="C744" s="16"/>
      <c r="D744" s="16"/>
      <c r="E744" s="70"/>
      <c r="F744" s="16"/>
    </row>
    <row r="745" spans="1:6" x14ac:dyDescent="0.2">
      <c r="A745" s="55"/>
      <c r="B745" s="11"/>
      <c r="C745" s="16"/>
      <c r="D745" s="16"/>
      <c r="E745" s="70"/>
      <c r="F745" s="16"/>
    </row>
    <row r="746" spans="1:6" x14ac:dyDescent="0.2">
      <c r="A746" s="55"/>
      <c r="B746" s="11"/>
      <c r="C746" s="16"/>
      <c r="D746" s="16"/>
      <c r="E746" s="70"/>
      <c r="F746" s="16"/>
    </row>
    <row r="747" spans="1:6" x14ac:dyDescent="0.2">
      <c r="A747" s="55"/>
      <c r="B747" s="11"/>
      <c r="C747" s="16"/>
      <c r="D747" s="16"/>
      <c r="E747" s="70"/>
      <c r="F747" s="16"/>
    </row>
    <row r="748" spans="1:6" x14ac:dyDescent="0.2">
      <c r="A748" s="55"/>
      <c r="B748" s="11"/>
      <c r="C748" s="16"/>
      <c r="D748" s="16"/>
      <c r="E748" s="70"/>
      <c r="F748" s="16"/>
    </row>
    <row r="749" spans="1:6" x14ac:dyDescent="0.2">
      <c r="A749" s="55"/>
      <c r="B749" s="11"/>
      <c r="C749" s="16"/>
      <c r="D749" s="16"/>
      <c r="E749" s="70"/>
      <c r="F749" s="16"/>
    </row>
    <row r="750" spans="1:6" x14ac:dyDescent="0.2">
      <c r="A750" s="55"/>
      <c r="B750" s="11"/>
      <c r="C750" s="16"/>
      <c r="D750" s="16"/>
      <c r="E750" s="70"/>
      <c r="F750" s="16"/>
    </row>
    <row r="751" spans="1:6" x14ac:dyDescent="0.2">
      <c r="A751" s="55"/>
      <c r="B751" s="11"/>
      <c r="C751" s="16"/>
      <c r="D751" s="16"/>
      <c r="E751" s="70"/>
      <c r="F751" s="16"/>
    </row>
    <row r="752" spans="1:6" x14ac:dyDescent="0.2">
      <c r="A752" s="55"/>
      <c r="B752" s="11"/>
      <c r="C752" s="16"/>
      <c r="D752" s="16"/>
      <c r="E752" s="70"/>
      <c r="F752" s="16"/>
    </row>
    <row r="753" spans="1:6" x14ac:dyDescent="0.2">
      <c r="A753" s="55"/>
      <c r="B753" s="11"/>
      <c r="C753" s="16"/>
      <c r="D753" s="16"/>
      <c r="E753" s="70"/>
      <c r="F753" s="16"/>
    </row>
    <row r="754" spans="1:6" x14ac:dyDescent="0.2">
      <c r="A754" s="55"/>
      <c r="B754" s="11"/>
      <c r="C754" s="16"/>
      <c r="D754" s="16"/>
      <c r="E754" s="70"/>
      <c r="F754" s="16"/>
    </row>
    <row r="755" spans="1:6" x14ac:dyDescent="0.2">
      <c r="A755" s="55"/>
      <c r="B755" s="11"/>
      <c r="C755" s="16"/>
      <c r="D755" s="16"/>
      <c r="E755" s="70"/>
      <c r="F755" s="16"/>
    </row>
    <row r="756" spans="1:6" x14ac:dyDescent="0.2">
      <c r="A756" s="55"/>
      <c r="B756" s="11"/>
      <c r="C756" s="16"/>
      <c r="D756" s="16"/>
      <c r="E756" s="70"/>
      <c r="F756" s="16"/>
    </row>
    <row r="757" spans="1:6" x14ac:dyDescent="0.2">
      <c r="A757" s="55"/>
      <c r="B757" s="11"/>
      <c r="C757" s="16"/>
      <c r="D757" s="16"/>
      <c r="E757" s="70"/>
      <c r="F757" s="16"/>
    </row>
    <row r="758" spans="1:6" x14ac:dyDescent="0.2">
      <c r="A758" s="55"/>
      <c r="B758" s="11"/>
      <c r="C758" s="16"/>
      <c r="D758" s="16"/>
      <c r="E758" s="70"/>
      <c r="F758" s="16"/>
    </row>
    <row r="759" spans="1:6" x14ac:dyDescent="0.2">
      <c r="A759" s="55"/>
      <c r="B759" s="11"/>
      <c r="C759" s="16"/>
      <c r="D759" s="16"/>
      <c r="E759" s="70"/>
      <c r="F759" s="16"/>
    </row>
    <row r="760" spans="1:6" x14ac:dyDescent="0.2">
      <c r="A760" s="55"/>
      <c r="B760" s="11"/>
      <c r="C760" s="16"/>
      <c r="D760" s="16"/>
      <c r="E760" s="70"/>
      <c r="F760" s="16"/>
    </row>
    <row r="761" spans="1:6" x14ac:dyDescent="0.2">
      <c r="A761" s="55"/>
      <c r="B761" s="11"/>
      <c r="C761" s="16"/>
      <c r="D761" s="16"/>
      <c r="E761" s="70"/>
      <c r="F761" s="16"/>
    </row>
    <row r="762" spans="1:6" x14ac:dyDescent="0.2">
      <c r="A762" s="55"/>
      <c r="B762" s="11"/>
      <c r="C762" s="16"/>
      <c r="D762" s="16"/>
      <c r="E762" s="70"/>
      <c r="F762" s="16"/>
    </row>
    <row r="763" spans="1:6" x14ac:dyDescent="0.2">
      <c r="A763" s="55"/>
      <c r="B763" s="11"/>
      <c r="C763" s="16"/>
      <c r="D763" s="16"/>
      <c r="E763" s="70"/>
      <c r="F763" s="16"/>
    </row>
    <row r="764" spans="1:6" x14ac:dyDescent="0.2">
      <c r="A764" s="55"/>
      <c r="B764" s="11"/>
      <c r="C764" s="16"/>
      <c r="D764" s="16"/>
      <c r="E764" s="70"/>
      <c r="F764" s="16"/>
    </row>
    <row r="765" spans="1:6" x14ac:dyDescent="0.2">
      <c r="A765" s="55"/>
      <c r="B765" s="11"/>
      <c r="C765" s="16"/>
      <c r="D765" s="16"/>
      <c r="E765" s="70"/>
      <c r="F765" s="16"/>
    </row>
    <row r="766" spans="1:6" x14ac:dyDescent="0.2">
      <c r="A766" s="55"/>
      <c r="B766" s="11"/>
      <c r="C766" s="16"/>
      <c r="D766" s="16"/>
      <c r="E766" s="70"/>
      <c r="F766" s="16"/>
    </row>
    <row r="767" spans="1:6" x14ac:dyDescent="0.2">
      <c r="A767" s="55"/>
      <c r="B767" s="11"/>
      <c r="C767" s="16"/>
      <c r="D767" s="16"/>
      <c r="E767" s="70"/>
      <c r="F767" s="16"/>
    </row>
    <row r="768" spans="1:6" x14ac:dyDescent="0.2">
      <c r="A768" s="55"/>
      <c r="B768" s="11"/>
      <c r="C768" s="16"/>
      <c r="D768" s="16"/>
      <c r="E768" s="70"/>
      <c r="F768" s="16"/>
    </row>
    <row r="769" spans="1:6" x14ac:dyDescent="0.2">
      <c r="A769" s="55"/>
      <c r="B769" s="11"/>
      <c r="C769" s="16"/>
      <c r="D769" s="16"/>
      <c r="E769" s="70"/>
      <c r="F769" s="16"/>
    </row>
    <row r="770" spans="1:6" x14ac:dyDescent="0.2">
      <c r="A770" s="55"/>
      <c r="B770" s="11"/>
      <c r="C770" s="16"/>
      <c r="D770" s="16"/>
      <c r="E770" s="70"/>
      <c r="F770" s="16"/>
    </row>
    <row r="771" spans="1:6" x14ac:dyDescent="0.2">
      <c r="A771" s="55"/>
      <c r="B771" s="11"/>
      <c r="C771" s="16"/>
      <c r="D771" s="16"/>
      <c r="E771" s="70"/>
      <c r="F771" s="16"/>
    </row>
    <row r="772" spans="1:6" x14ac:dyDescent="0.2">
      <c r="A772" s="55"/>
      <c r="B772" s="11"/>
      <c r="C772" s="16"/>
      <c r="D772" s="16"/>
      <c r="E772" s="70"/>
      <c r="F772" s="16"/>
    </row>
    <row r="773" spans="1:6" x14ac:dyDescent="0.2">
      <c r="A773" s="55"/>
      <c r="B773" s="11"/>
      <c r="C773" s="16"/>
      <c r="D773" s="16"/>
      <c r="E773" s="70"/>
      <c r="F773" s="16"/>
    </row>
    <row r="774" spans="1:6" x14ac:dyDescent="0.2">
      <c r="A774" s="55"/>
      <c r="B774" s="11"/>
      <c r="C774" s="16"/>
      <c r="D774" s="16"/>
      <c r="E774" s="70"/>
      <c r="F774" s="16"/>
    </row>
    <row r="775" spans="1:6" x14ac:dyDescent="0.2">
      <c r="A775" s="55"/>
      <c r="B775" s="11"/>
      <c r="C775" s="16"/>
      <c r="D775" s="16"/>
      <c r="E775" s="70"/>
      <c r="F775" s="16"/>
    </row>
    <row r="776" spans="1:6" x14ac:dyDescent="0.2">
      <c r="A776" s="55"/>
      <c r="B776" s="11"/>
      <c r="C776" s="16"/>
      <c r="D776" s="16"/>
      <c r="E776" s="70"/>
      <c r="F776" s="16"/>
    </row>
    <row r="777" spans="1:6" x14ac:dyDescent="0.2">
      <c r="A777" s="55"/>
      <c r="B777" s="11"/>
      <c r="C777" s="16"/>
      <c r="D777" s="16"/>
      <c r="E777" s="70"/>
      <c r="F777" s="16"/>
    </row>
    <row r="778" spans="1:6" x14ac:dyDescent="0.2">
      <c r="A778" s="55"/>
      <c r="B778" s="11"/>
      <c r="C778" s="16"/>
      <c r="D778" s="16"/>
      <c r="E778" s="70"/>
      <c r="F778" s="16"/>
    </row>
    <row r="779" spans="1:6" x14ac:dyDescent="0.2">
      <c r="A779" s="55"/>
      <c r="B779" s="11"/>
      <c r="C779" s="16"/>
      <c r="D779" s="16"/>
      <c r="E779" s="70"/>
      <c r="F779" s="16"/>
    </row>
    <row r="780" spans="1:6" x14ac:dyDescent="0.2">
      <c r="A780" s="55"/>
      <c r="B780" s="11"/>
      <c r="C780" s="16"/>
      <c r="D780" s="16"/>
      <c r="E780" s="70"/>
      <c r="F780" s="16"/>
    </row>
    <row r="781" spans="1:6" x14ac:dyDescent="0.2">
      <c r="A781" s="55"/>
      <c r="B781" s="11"/>
      <c r="C781" s="16"/>
      <c r="D781" s="16"/>
      <c r="E781" s="70"/>
      <c r="F781" s="16"/>
    </row>
    <row r="782" spans="1:6" x14ac:dyDescent="0.2">
      <c r="A782" s="55"/>
      <c r="B782" s="11"/>
      <c r="C782" s="16"/>
      <c r="D782" s="16"/>
      <c r="E782" s="70"/>
      <c r="F782" s="16"/>
    </row>
    <row r="783" spans="1:6" x14ac:dyDescent="0.2">
      <c r="A783" s="55"/>
      <c r="B783" s="11"/>
      <c r="C783" s="16"/>
      <c r="D783" s="16"/>
      <c r="E783" s="70"/>
      <c r="F783" s="16"/>
    </row>
    <row r="784" spans="1:6" x14ac:dyDescent="0.2">
      <c r="A784" s="55"/>
      <c r="B784" s="11"/>
      <c r="C784" s="16"/>
      <c r="D784" s="16"/>
      <c r="E784" s="70"/>
      <c r="F784" s="16"/>
    </row>
    <row r="785" spans="1:6" x14ac:dyDescent="0.2">
      <c r="A785" s="55"/>
      <c r="B785" s="11"/>
      <c r="C785" s="16"/>
      <c r="D785" s="16"/>
      <c r="E785" s="70"/>
      <c r="F785" s="16"/>
    </row>
    <row r="786" spans="1:6" x14ac:dyDescent="0.2">
      <c r="A786" s="55"/>
      <c r="B786" s="11"/>
      <c r="C786" s="16"/>
      <c r="D786" s="16"/>
      <c r="E786" s="70"/>
      <c r="F786" s="16"/>
    </row>
    <row r="787" spans="1:6" x14ac:dyDescent="0.2">
      <c r="A787" s="55"/>
      <c r="B787" s="11"/>
      <c r="C787" s="16"/>
      <c r="D787" s="16"/>
      <c r="E787" s="70"/>
      <c r="F787" s="16"/>
    </row>
    <row r="788" spans="1:6" x14ac:dyDescent="0.2">
      <c r="A788" s="55"/>
      <c r="B788" s="11"/>
      <c r="C788" s="16"/>
      <c r="D788" s="16"/>
      <c r="E788" s="70"/>
      <c r="F788" s="16"/>
    </row>
    <row r="789" spans="1:6" x14ac:dyDescent="0.2">
      <c r="A789" s="55"/>
      <c r="B789" s="11"/>
      <c r="C789" s="16"/>
      <c r="D789" s="16"/>
      <c r="E789" s="70"/>
      <c r="F789" s="16"/>
    </row>
    <row r="790" spans="1:6" x14ac:dyDescent="0.2">
      <c r="A790" s="55"/>
      <c r="B790" s="11"/>
      <c r="C790" s="16"/>
      <c r="D790" s="16"/>
      <c r="E790" s="70"/>
      <c r="F790" s="16"/>
    </row>
    <row r="791" spans="1:6" x14ac:dyDescent="0.2">
      <c r="A791" s="55"/>
      <c r="B791" s="11"/>
      <c r="C791" s="16"/>
      <c r="D791" s="16"/>
      <c r="E791" s="70"/>
      <c r="F791" s="16"/>
    </row>
    <row r="792" spans="1:6" x14ac:dyDescent="0.2">
      <c r="A792" s="55"/>
      <c r="B792" s="11"/>
      <c r="C792" s="16"/>
      <c r="D792" s="16"/>
      <c r="E792" s="70"/>
      <c r="F792" s="16"/>
    </row>
    <row r="793" spans="1:6" x14ac:dyDescent="0.2">
      <c r="A793" s="55"/>
      <c r="B793" s="11"/>
      <c r="C793" s="16"/>
      <c r="D793" s="16"/>
      <c r="E793" s="70"/>
      <c r="F793" s="16"/>
    </row>
    <row r="794" spans="1:6" x14ac:dyDescent="0.2">
      <c r="A794" s="55"/>
      <c r="B794" s="11"/>
      <c r="C794" s="16"/>
      <c r="D794" s="16"/>
      <c r="E794" s="70"/>
      <c r="F794" s="16"/>
    </row>
    <row r="795" spans="1:6" x14ac:dyDescent="0.2">
      <c r="A795" s="55"/>
      <c r="B795" s="11"/>
      <c r="C795" s="16"/>
      <c r="D795" s="16"/>
      <c r="E795" s="70"/>
      <c r="F795" s="16"/>
    </row>
    <row r="796" spans="1:6" x14ac:dyDescent="0.2">
      <c r="A796" s="55"/>
      <c r="B796" s="11"/>
      <c r="C796" s="16"/>
      <c r="D796" s="16"/>
      <c r="E796" s="70"/>
      <c r="F796" s="16"/>
    </row>
    <row r="797" spans="1:6" x14ac:dyDescent="0.2">
      <c r="A797" s="55"/>
      <c r="B797" s="11"/>
      <c r="C797" s="16"/>
      <c r="D797" s="16"/>
      <c r="E797" s="70"/>
      <c r="F797" s="16"/>
    </row>
    <row r="798" spans="1:6" x14ac:dyDescent="0.2">
      <c r="A798" s="55"/>
      <c r="B798" s="11"/>
      <c r="C798" s="16"/>
      <c r="D798" s="16"/>
      <c r="E798" s="70"/>
      <c r="F798" s="16"/>
    </row>
    <row r="799" spans="1:6" x14ac:dyDescent="0.2">
      <c r="A799" s="55"/>
      <c r="B799" s="11"/>
      <c r="C799" s="16"/>
      <c r="D799" s="16"/>
      <c r="E799" s="70"/>
      <c r="F799" s="16"/>
    </row>
    <row r="800" spans="1:6" x14ac:dyDescent="0.2">
      <c r="A800" s="55"/>
      <c r="B800" s="11"/>
      <c r="C800" s="16"/>
      <c r="D800" s="16"/>
      <c r="E800" s="70"/>
      <c r="F800" s="16"/>
    </row>
    <row r="801" spans="1:6" x14ac:dyDescent="0.2">
      <c r="A801" s="55"/>
      <c r="B801" s="11"/>
      <c r="C801" s="16"/>
      <c r="D801" s="16"/>
      <c r="E801" s="70"/>
      <c r="F801" s="16"/>
    </row>
    <row r="802" spans="1:6" x14ac:dyDescent="0.2">
      <c r="A802" s="55"/>
      <c r="B802" s="11"/>
      <c r="C802" s="16"/>
      <c r="D802" s="16"/>
      <c r="E802" s="70"/>
      <c r="F802" s="16"/>
    </row>
    <row r="803" spans="1:6" x14ac:dyDescent="0.2">
      <c r="A803" s="55"/>
      <c r="B803" s="11"/>
      <c r="C803" s="16"/>
      <c r="D803" s="16"/>
      <c r="E803" s="70"/>
      <c r="F803" s="16"/>
    </row>
    <row r="804" spans="1:6" x14ac:dyDescent="0.2">
      <c r="A804" s="55"/>
      <c r="B804" s="11"/>
      <c r="C804" s="16"/>
      <c r="D804" s="16"/>
      <c r="E804" s="70"/>
      <c r="F804" s="16"/>
    </row>
    <row r="805" spans="1:6" x14ac:dyDescent="0.2">
      <c r="A805" s="55"/>
      <c r="B805" s="11"/>
      <c r="C805" s="16"/>
      <c r="D805" s="16"/>
      <c r="E805" s="70"/>
      <c r="F805" s="16"/>
    </row>
    <row r="806" spans="1:6" x14ac:dyDescent="0.2">
      <c r="A806" s="55"/>
      <c r="B806" s="11"/>
      <c r="C806" s="16"/>
      <c r="D806" s="16"/>
      <c r="E806" s="70"/>
      <c r="F806" s="16"/>
    </row>
    <row r="807" spans="1:6" x14ac:dyDescent="0.2">
      <c r="A807" s="55"/>
      <c r="B807" s="11"/>
      <c r="C807" s="16"/>
      <c r="D807" s="16"/>
      <c r="E807" s="70"/>
      <c r="F807" s="16"/>
    </row>
    <row r="808" spans="1:6" x14ac:dyDescent="0.2">
      <c r="A808" s="55"/>
      <c r="B808" s="11"/>
      <c r="C808" s="16"/>
      <c r="D808" s="16"/>
      <c r="E808" s="70"/>
      <c r="F808" s="16"/>
    </row>
    <row r="809" spans="1:6" x14ac:dyDescent="0.2">
      <c r="A809" s="55"/>
      <c r="B809" s="11"/>
      <c r="C809" s="16"/>
      <c r="D809" s="16"/>
      <c r="E809" s="70"/>
      <c r="F809" s="16"/>
    </row>
    <row r="810" spans="1:6" x14ac:dyDescent="0.2">
      <c r="A810" s="55"/>
      <c r="B810" s="11"/>
      <c r="C810" s="16"/>
      <c r="D810" s="16"/>
      <c r="E810" s="70"/>
      <c r="F810" s="16"/>
    </row>
    <row r="811" spans="1:6" x14ac:dyDescent="0.2">
      <c r="A811" s="55"/>
      <c r="B811" s="11"/>
      <c r="C811" s="16"/>
      <c r="D811" s="16"/>
      <c r="E811" s="70"/>
      <c r="F811" s="16"/>
    </row>
    <row r="812" spans="1:6" x14ac:dyDescent="0.2">
      <c r="A812" s="55"/>
      <c r="B812" s="11"/>
      <c r="C812" s="16"/>
      <c r="D812" s="16"/>
      <c r="E812" s="70"/>
      <c r="F812" s="16"/>
    </row>
    <row r="813" spans="1:6" x14ac:dyDescent="0.2">
      <c r="A813" s="55"/>
      <c r="B813" s="11"/>
      <c r="C813" s="16"/>
      <c r="D813" s="16"/>
      <c r="E813" s="70"/>
      <c r="F813" s="16"/>
    </row>
    <row r="814" spans="1:6" x14ac:dyDescent="0.2">
      <c r="A814" s="55"/>
      <c r="B814" s="11"/>
      <c r="C814" s="16"/>
      <c r="D814" s="16"/>
      <c r="E814" s="70"/>
      <c r="F814" s="16"/>
    </row>
    <row r="815" spans="1:6" x14ac:dyDescent="0.2">
      <c r="A815" s="55"/>
      <c r="B815" s="11"/>
      <c r="C815" s="16"/>
      <c r="D815" s="16"/>
      <c r="E815" s="70"/>
      <c r="F815" s="16"/>
    </row>
    <row r="816" spans="1:6" x14ac:dyDescent="0.2">
      <c r="A816" s="55"/>
      <c r="B816" s="11"/>
      <c r="C816" s="16"/>
      <c r="D816" s="16"/>
      <c r="E816" s="70"/>
      <c r="F816" s="16"/>
    </row>
    <row r="817" spans="1:6" x14ac:dyDescent="0.2">
      <c r="A817" s="55"/>
      <c r="B817" s="11"/>
      <c r="C817" s="16"/>
      <c r="D817" s="16"/>
      <c r="E817" s="70"/>
      <c r="F817" s="16"/>
    </row>
    <row r="818" spans="1:6" x14ac:dyDescent="0.2">
      <c r="A818" s="55"/>
      <c r="B818" s="11"/>
      <c r="C818" s="16"/>
      <c r="D818" s="16"/>
      <c r="E818" s="70"/>
      <c r="F818" s="16"/>
    </row>
    <row r="819" spans="1:6" x14ac:dyDescent="0.2">
      <c r="A819" s="55"/>
      <c r="B819" s="11"/>
      <c r="C819" s="16"/>
      <c r="D819" s="16"/>
      <c r="E819" s="70"/>
      <c r="F819" s="16"/>
    </row>
    <row r="820" spans="1:6" x14ac:dyDescent="0.2">
      <c r="A820" s="55"/>
      <c r="B820" s="11"/>
      <c r="C820" s="16"/>
      <c r="D820" s="16"/>
      <c r="E820" s="70"/>
      <c r="F820" s="16"/>
    </row>
    <row r="821" spans="1:6" x14ac:dyDescent="0.2">
      <c r="A821" s="55"/>
      <c r="B821" s="11"/>
      <c r="C821" s="16"/>
      <c r="D821" s="16"/>
      <c r="E821" s="70"/>
      <c r="F821" s="16"/>
    </row>
    <row r="822" spans="1:6" x14ac:dyDescent="0.2">
      <c r="A822" s="55"/>
      <c r="B822" s="11"/>
      <c r="C822" s="16"/>
      <c r="D822" s="16"/>
      <c r="E822" s="70"/>
      <c r="F822" s="16"/>
    </row>
    <row r="823" spans="1:6" x14ac:dyDescent="0.2">
      <c r="A823" s="55"/>
      <c r="B823" s="11"/>
      <c r="C823" s="16"/>
      <c r="D823" s="16"/>
      <c r="E823" s="70"/>
      <c r="F823" s="16"/>
    </row>
    <row r="824" spans="1:6" x14ac:dyDescent="0.2">
      <c r="A824" s="55"/>
      <c r="B824" s="11"/>
      <c r="C824" s="16"/>
      <c r="D824" s="16"/>
      <c r="E824" s="70"/>
      <c r="F824" s="16"/>
    </row>
    <row r="825" spans="1:6" x14ac:dyDescent="0.2">
      <c r="A825" s="55"/>
      <c r="B825" s="11"/>
      <c r="C825" s="16"/>
      <c r="D825" s="16"/>
      <c r="E825" s="70"/>
      <c r="F825" s="16"/>
    </row>
    <row r="826" spans="1:6" x14ac:dyDescent="0.2">
      <c r="A826" s="55"/>
      <c r="B826" s="11"/>
      <c r="C826" s="16"/>
      <c r="D826" s="16"/>
      <c r="E826" s="70"/>
      <c r="F826" s="16"/>
    </row>
    <row r="827" spans="1:6" x14ac:dyDescent="0.2">
      <c r="A827" s="55"/>
      <c r="B827" s="11"/>
      <c r="C827" s="16"/>
      <c r="D827" s="16"/>
      <c r="E827" s="70"/>
      <c r="F827" s="16"/>
    </row>
    <row r="828" spans="1:6" x14ac:dyDescent="0.2">
      <c r="A828" s="55"/>
      <c r="B828" s="11"/>
      <c r="C828" s="16"/>
      <c r="D828" s="16"/>
      <c r="E828" s="70"/>
      <c r="F828" s="16"/>
    </row>
    <row r="829" spans="1:6" x14ac:dyDescent="0.2">
      <c r="A829" s="55"/>
      <c r="B829" s="11"/>
      <c r="C829" s="16"/>
      <c r="D829" s="16"/>
      <c r="E829" s="70"/>
      <c r="F829" s="16"/>
    </row>
    <row r="830" spans="1:6" x14ac:dyDescent="0.2">
      <c r="A830" s="55"/>
      <c r="B830" s="11"/>
      <c r="C830" s="16"/>
      <c r="D830" s="16"/>
      <c r="E830" s="70"/>
      <c r="F830" s="16"/>
    </row>
    <row r="831" spans="1:6" x14ac:dyDescent="0.2">
      <c r="A831" s="55"/>
      <c r="B831" s="11"/>
      <c r="C831" s="16"/>
      <c r="D831" s="16"/>
      <c r="E831" s="70"/>
      <c r="F831" s="16"/>
    </row>
    <row r="832" spans="1:6" x14ac:dyDescent="0.2">
      <c r="A832" s="55"/>
      <c r="B832" s="11"/>
      <c r="C832" s="16"/>
      <c r="D832" s="16"/>
      <c r="E832" s="70"/>
      <c r="F832" s="16"/>
    </row>
    <row r="833" spans="1:6" x14ac:dyDescent="0.2">
      <c r="A833" s="55"/>
      <c r="B833" s="11"/>
      <c r="C833" s="16"/>
      <c r="D833" s="16"/>
      <c r="E833" s="70"/>
      <c r="F833" s="16"/>
    </row>
    <row r="834" spans="1:6" x14ac:dyDescent="0.2">
      <c r="A834" s="55"/>
      <c r="B834" s="11"/>
      <c r="C834" s="16"/>
      <c r="D834" s="16"/>
      <c r="E834" s="70"/>
      <c r="F834" s="16"/>
    </row>
    <row r="835" spans="1:6" x14ac:dyDescent="0.2">
      <c r="A835" s="55"/>
      <c r="B835" s="11"/>
      <c r="C835" s="16"/>
      <c r="D835" s="16"/>
      <c r="E835" s="70"/>
      <c r="F835" s="16"/>
    </row>
    <row r="836" spans="1:6" x14ac:dyDescent="0.2">
      <c r="A836" s="55"/>
      <c r="B836" s="11"/>
      <c r="C836" s="16"/>
      <c r="D836" s="16"/>
      <c r="E836" s="70"/>
      <c r="F836" s="16"/>
    </row>
    <row r="837" spans="1:6" x14ac:dyDescent="0.2">
      <c r="A837" s="55"/>
      <c r="B837" s="11"/>
      <c r="C837" s="16"/>
      <c r="D837" s="16"/>
      <c r="E837" s="70"/>
      <c r="F837" s="16"/>
    </row>
    <row r="838" spans="1:6" x14ac:dyDescent="0.2">
      <c r="A838" s="55"/>
      <c r="B838" s="11"/>
      <c r="C838" s="16"/>
      <c r="D838" s="16"/>
      <c r="E838" s="70"/>
      <c r="F838" s="16"/>
    </row>
    <row r="839" spans="1:6" x14ac:dyDescent="0.2">
      <c r="A839" s="55"/>
      <c r="B839" s="11"/>
      <c r="C839" s="16"/>
      <c r="D839" s="16"/>
      <c r="E839" s="70"/>
      <c r="F839" s="16"/>
    </row>
    <row r="840" spans="1:6" x14ac:dyDescent="0.2">
      <c r="A840" s="55"/>
      <c r="B840" s="11"/>
      <c r="C840" s="16"/>
      <c r="D840" s="16"/>
      <c r="E840" s="70"/>
      <c r="F840" s="16"/>
    </row>
    <row r="841" spans="1:6" x14ac:dyDescent="0.2">
      <c r="A841" s="55"/>
      <c r="B841" s="11"/>
      <c r="C841" s="16"/>
      <c r="D841" s="16"/>
      <c r="E841" s="70"/>
      <c r="F841" s="16"/>
    </row>
    <row r="842" spans="1:6" x14ac:dyDescent="0.2">
      <c r="A842" s="55"/>
      <c r="B842" s="11"/>
      <c r="C842" s="16"/>
      <c r="D842" s="16"/>
      <c r="E842" s="70"/>
      <c r="F842" s="16"/>
    </row>
    <row r="843" spans="1:6" x14ac:dyDescent="0.2">
      <c r="A843" s="55"/>
      <c r="B843" s="11"/>
      <c r="C843" s="16"/>
      <c r="D843" s="16"/>
      <c r="E843" s="70"/>
      <c r="F843" s="16"/>
    </row>
    <row r="844" spans="1:6" x14ac:dyDescent="0.2">
      <c r="A844" s="55"/>
      <c r="B844" s="11"/>
      <c r="C844" s="16"/>
      <c r="D844" s="16"/>
      <c r="E844" s="70"/>
      <c r="F844" s="16"/>
    </row>
    <row r="845" spans="1:6" x14ac:dyDescent="0.2">
      <c r="A845" s="55"/>
      <c r="B845" s="11"/>
      <c r="C845" s="16"/>
      <c r="D845" s="16"/>
      <c r="E845" s="70"/>
      <c r="F845" s="16"/>
    </row>
    <row r="846" spans="1:6" x14ac:dyDescent="0.2">
      <c r="A846" s="55"/>
      <c r="B846" s="11"/>
      <c r="C846" s="16"/>
      <c r="D846" s="16"/>
      <c r="E846" s="70"/>
      <c r="F846" s="16"/>
    </row>
    <row r="847" spans="1:6" x14ac:dyDescent="0.2">
      <c r="A847" s="55"/>
      <c r="B847" s="11"/>
      <c r="C847" s="16"/>
      <c r="D847" s="16"/>
      <c r="E847" s="70"/>
      <c r="F847" s="16"/>
    </row>
    <row r="848" spans="1:6" x14ac:dyDescent="0.2">
      <c r="A848" s="55"/>
      <c r="B848" s="11"/>
      <c r="C848" s="16"/>
      <c r="D848" s="16"/>
      <c r="E848" s="70"/>
      <c r="F848" s="16"/>
    </row>
    <row r="849" spans="1:6" x14ac:dyDescent="0.2">
      <c r="A849" s="55"/>
      <c r="B849" s="11"/>
      <c r="C849" s="16"/>
      <c r="D849" s="16"/>
      <c r="E849" s="70"/>
      <c r="F849" s="16"/>
    </row>
    <row r="850" spans="1:6" x14ac:dyDescent="0.2">
      <c r="A850" s="55"/>
      <c r="B850" s="11"/>
      <c r="C850" s="16"/>
      <c r="D850" s="16"/>
      <c r="E850" s="70"/>
      <c r="F850" s="16"/>
    </row>
    <row r="851" spans="1:6" x14ac:dyDescent="0.2">
      <c r="A851" s="55"/>
      <c r="B851" s="11"/>
      <c r="C851" s="16"/>
      <c r="D851" s="16"/>
      <c r="E851" s="70"/>
      <c r="F851" s="16"/>
    </row>
    <row r="852" spans="1:6" x14ac:dyDescent="0.2">
      <c r="A852" s="55"/>
      <c r="B852" s="11"/>
      <c r="C852" s="16"/>
      <c r="D852" s="16"/>
      <c r="E852" s="70"/>
      <c r="F852" s="16"/>
    </row>
    <row r="853" spans="1:6" x14ac:dyDescent="0.2">
      <c r="A853" s="55"/>
      <c r="B853" s="11"/>
      <c r="C853" s="16"/>
      <c r="D853" s="16"/>
      <c r="E853" s="70"/>
      <c r="F853" s="16"/>
    </row>
    <row r="854" spans="1:6" x14ac:dyDescent="0.2">
      <c r="A854" s="55"/>
      <c r="B854" s="11"/>
      <c r="C854" s="16"/>
      <c r="D854" s="16"/>
      <c r="E854" s="70"/>
      <c r="F854" s="16"/>
    </row>
    <row r="855" spans="1:6" x14ac:dyDescent="0.2">
      <c r="A855" s="55"/>
      <c r="B855" s="11"/>
      <c r="C855" s="16"/>
      <c r="D855" s="16"/>
      <c r="E855" s="70"/>
      <c r="F855" s="16"/>
    </row>
    <row r="856" spans="1:6" x14ac:dyDescent="0.2">
      <c r="A856" s="55"/>
      <c r="B856" s="11"/>
      <c r="C856" s="16"/>
      <c r="D856" s="16"/>
      <c r="E856" s="70"/>
      <c r="F856" s="16"/>
    </row>
    <row r="857" spans="1:6" x14ac:dyDescent="0.2">
      <c r="A857" s="55"/>
      <c r="B857" s="11"/>
      <c r="C857" s="16"/>
      <c r="D857" s="16"/>
      <c r="E857" s="70"/>
      <c r="F857" s="16"/>
    </row>
    <row r="858" spans="1:6" x14ac:dyDescent="0.2">
      <c r="A858" s="55"/>
      <c r="B858" s="11"/>
      <c r="C858" s="16"/>
      <c r="D858" s="16"/>
      <c r="E858" s="70"/>
      <c r="F858" s="16"/>
    </row>
    <row r="859" spans="1:6" x14ac:dyDescent="0.2">
      <c r="A859" s="55"/>
      <c r="B859" s="11"/>
      <c r="C859" s="16"/>
      <c r="D859" s="16"/>
      <c r="E859" s="70"/>
      <c r="F859" s="16"/>
    </row>
    <row r="860" spans="1:6" x14ac:dyDescent="0.2">
      <c r="A860" s="55"/>
      <c r="B860" s="11"/>
      <c r="C860" s="16"/>
      <c r="D860" s="16"/>
      <c r="E860" s="70"/>
      <c r="F860" s="16"/>
    </row>
    <row r="861" spans="1:6" x14ac:dyDescent="0.2">
      <c r="A861" s="55"/>
      <c r="B861" s="11"/>
      <c r="C861" s="16"/>
      <c r="D861" s="16"/>
      <c r="E861" s="70"/>
      <c r="F861" s="16"/>
    </row>
    <row r="862" spans="1:6" x14ac:dyDescent="0.2">
      <c r="A862" s="55"/>
      <c r="B862" s="11"/>
      <c r="C862" s="16"/>
      <c r="D862" s="16"/>
      <c r="E862" s="70"/>
      <c r="F862" s="16"/>
    </row>
    <row r="863" spans="1:6" x14ac:dyDescent="0.2">
      <c r="A863" s="55"/>
      <c r="B863" s="11"/>
      <c r="C863" s="16"/>
      <c r="D863" s="16"/>
      <c r="E863" s="70"/>
      <c r="F863" s="16"/>
    </row>
    <row r="864" spans="1:6" x14ac:dyDescent="0.2">
      <c r="A864" s="55"/>
      <c r="B864" s="11"/>
      <c r="C864" s="16"/>
      <c r="D864" s="16"/>
      <c r="E864" s="70"/>
      <c r="F864" s="16"/>
    </row>
    <row r="865" spans="1:6" x14ac:dyDescent="0.2">
      <c r="A865" s="55"/>
      <c r="B865" s="11"/>
      <c r="C865" s="16"/>
      <c r="D865" s="16"/>
      <c r="E865" s="70"/>
      <c r="F865" s="16"/>
    </row>
    <row r="866" spans="1:6" x14ac:dyDescent="0.2">
      <c r="A866" s="55"/>
      <c r="B866" s="11"/>
      <c r="C866" s="16"/>
      <c r="D866" s="16"/>
      <c r="E866" s="70"/>
      <c r="F866" s="16"/>
    </row>
    <row r="867" spans="1:6" x14ac:dyDescent="0.2">
      <c r="A867" s="55"/>
      <c r="B867" s="11"/>
      <c r="C867" s="16"/>
      <c r="D867" s="16"/>
      <c r="E867" s="70"/>
      <c r="F867" s="16"/>
    </row>
    <row r="868" spans="1:6" x14ac:dyDescent="0.2">
      <c r="A868" s="55"/>
      <c r="B868" s="11"/>
      <c r="C868" s="16"/>
      <c r="D868" s="16"/>
      <c r="E868" s="70"/>
      <c r="F868" s="16"/>
    </row>
    <row r="869" spans="1:6" x14ac:dyDescent="0.2">
      <c r="A869" s="55"/>
      <c r="B869" s="11"/>
      <c r="C869" s="16"/>
      <c r="D869" s="16"/>
      <c r="E869" s="70"/>
      <c r="F869" s="16"/>
    </row>
    <row r="870" spans="1:6" x14ac:dyDescent="0.2">
      <c r="A870" s="55"/>
      <c r="B870" s="11"/>
      <c r="C870" s="16"/>
      <c r="D870" s="16"/>
      <c r="E870" s="70"/>
      <c r="F870" s="16"/>
    </row>
    <row r="871" spans="1:6" x14ac:dyDescent="0.2">
      <c r="A871" s="55"/>
      <c r="B871" s="11"/>
      <c r="C871" s="16"/>
      <c r="D871" s="16"/>
      <c r="E871" s="70"/>
      <c r="F871" s="16"/>
    </row>
    <row r="872" spans="1:6" x14ac:dyDescent="0.2">
      <c r="A872" s="55"/>
      <c r="B872" s="11"/>
      <c r="C872" s="16"/>
      <c r="D872" s="16"/>
      <c r="E872" s="70"/>
      <c r="F872" s="16"/>
    </row>
    <row r="873" spans="1:6" x14ac:dyDescent="0.2">
      <c r="A873" s="55"/>
      <c r="B873" s="11"/>
      <c r="C873" s="16"/>
      <c r="D873" s="16"/>
      <c r="E873" s="70"/>
      <c r="F873" s="16"/>
    </row>
    <row r="874" spans="1:6" x14ac:dyDescent="0.2">
      <c r="A874" s="55"/>
      <c r="B874" s="11"/>
      <c r="C874" s="16"/>
      <c r="D874" s="16"/>
      <c r="E874" s="70"/>
      <c r="F874" s="16"/>
    </row>
    <row r="875" spans="1:6" x14ac:dyDescent="0.2">
      <c r="A875" s="55"/>
      <c r="B875" s="11"/>
      <c r="C875" s="16"/>
      <c r="D875" s="16"/>
      <c r="E875" s="70"/>
      <c r="F875" s="16"/>
    </row>
    <row r="876" spans="1:6" x14ac:dyDescent="0.2">
      <c r="A876" s="55"/>
      <c r="B876" s="11"/>
      <c r="C876" s="16"/>
      <c r="D876" s="16"/>
      <c r="E876" s="70"/>
      <c r="F876" s="16"/>
    </row>
    <row r="877" spans="1:6" x14ac:dyDescent="0.2">
      <c r="A877" s="55"/>
      <c r="B877" s="11"/>
      <c r="C877" s="16"/>
      <c r="D877" s="16"/>
      <c r="E877" s="70"/>
      <c r="F877" s="16"/>
    </row>
    <row r="878" spans="1:6" x14ac:dyDescent="0.2">
      <c r="A878" s="55"/>
      <c r="B878" s="11"/>
      <c r="C878" s="16"/>
      <c r="D878" s="16"/>
      <c r="E878" s="70"/>
      <c r="F878" s="16"/>
    </row>
    <row r="879" spans="1:6" x14ac:dyDescent="0.2">
      <c r="A879" s="55"/>
      <c r="B879" s="11"/>
      <c r="C879" s="16"/>
      <c r="D879" s="16"/>
      <c r="E879" s="70"/>
      <c r="F879" s="16"/>
    </row>
    <row r="880" spans="1:6" x14ac:dyDescent="0.2">
      <c r="A880" s="55"/>
      <c r="B880" s="11"/>
      <c r="C880" s="16"/>
      <c r="D880" s="16"/>
      <c r="E880" s="70"/>
      <c r="F880" s="16"/>
    </row>
    <row r="881" spans="1:6" x14ac:dyDescent="0.2">
      <c r="A881" s="55"/>
      <c r="B881" s="11"/>
      <c r="C881" s="16"/>
      <c r="D881" s="16"/>
      <c r="E881" s="70"/>
      <c r="F881" s="16"/>
    </row>
    <row r="882" spans="1:6" x14ac:dyDescent="0.2">
      <c r="A882" s="55"/>
      <c r="B882" s="11"/>
      <c r="C882" s="16"/>
      <c r="D882" s="16"/>
      <c r="E882" s="70"/>
      <c r="F882" s="16"/>
    </row>
    <row r="883" spans="1:6" x14ac:dyDescent="0.2">
      <c r="A883" s="55"/>
      <c r="B883" s="11"/>
      <c r="C883" s="16"/>
      <c r="D883" s="16"/>
      <c r="E883" s="70"/>
      <c r="F883" s="16"/>
    </row>
    <row r="884" spans="1:6" x14ac:dyDescent="0.2">
      <c r="A884" s="55"/>
      <c r="B884" s="11"/>
      <c r="C884" s="16"/>
      <c r="D884" s="16"/>
      <c r="E884" s="70"/>
      <c r="F884" s="16"/>
    </row>
    <row r="885" spans="1:6" x14ac:dyDescent="0.2">
      <c r="A885" s="55"/>
      <c r="B885" s="11"/>
      <c r="C885" s="16"/>
      <c r="D885" s="16"/>
      <c r="E885" s="70"/>
      <c r="F885" s="16"/>
    </row>
    <row r="886" spans="1:6" x14ac:dyDescent="0.2">
      <c r="A886" s="55"/>
      <c r="B886" s="11"/>
      <c r="C886" s="16"/>
      <c r="D886" s="16"/>
      <c r="E886" s="70"/>
      <c r="F886" s="16"/>
    </row>
    <row r="887" spans="1:6" x14ac:dyDescent="0.2">
      <c r="A887" s="55"/>
      <c r="B887" s="11"/>
      <c r="C887" s="16"/>
      <c r="D887" s="16"/>
      <c r="E887" s="70"/>
      <c r="F887" s="16"/>
    </row>
    <row r="888" spans="1:6" x14ac:dyDescent="0.2">
      <c r="A888" s="55"/>
      <c r="B888" s="11"/>
      <c r="C888" s="16"/>
      <c r="D888" s="16"/>
      <c r="E888" s="70"/>
      <c r="F888" s="16"/>
    </row>
    <row r="889" spans="1:6" x14ac:dyDescent="0.2">
      <c r="A889" s="55"/>
      <c r="B889" s="11"/>
      <c r="C889" s="16"/>
      <c r="D889" s="16"/>
      <c r="E889" s="70"/>
      <c r="F889" s="16"/>
    </row>
    <row r="890" spans="1:6" x14ac:dyDescent="0.2">
      <c r="A890" s="55"/>
      <c r="B890" s="11"/>
      <c r="C890" s="16"/>
      <c r="D890" s="16"/>
      <c r="E890" s="70"/>
      <c r="F890" s="16"/>
    </row>
    <row r="891" spans="1:6" x14ac:dyDescent="0.2">
      <c r="A891" s="55"/>
      <c r="B891" s="11"/>
      <c r="C891" s="16"/>
      <c r="D891" s="16"/>
      <c r="E891" s="70"/>
      <c r="F891" s="16"/>
    </row>
    <row r="892" spans="1:6" x14ac:dyDescent="0.2">
      <c r="A892" s="55"/>
      <c r="B892" s="11"/>
      <c r="C892" s="16"/>
      <c r="D892" s="16"/>
      <c r="E892" s="70"/>
      <c r="F892" s="16"/>
    </row>
    <row r="893" spans="1:6" x14ac:dyDescent="0.2">
      <c r="A893" s="55"/>
      <c r="B893" s="11"/>
      <c r="C893" s="16"/>
      <c r="D893" s="16"/>
      <c r="E893" s="70"/>
      <c r="F893" s="16"/>
    </row>
    <row r="894" spans="1:6" x14ac:dyDescent="0.2">
      <c r="A894" s="55"/>
      <c r="B894" s="11"/>
      <c r="C894" s="16"/>
      <c r="D894" s="16"/>
      <c r="E894" s="70"/>
      <c r="F894" s="16"/>
    </row>
    <row r="895" spans="1:6" x14ac:dyDescent="0.2">
      <c r="A895" s="55"/>
      <c r="B895" s="11"/>
      <c r="C895" s="16"/>
      <c r="D895" s="16"/>
      <c r="E895" s="70"/>
      <c r="F895" s="16"/>
    </row>
    <row r="896" spans="1:6" x14ac:dyDescent="0.2">
      <c r="A896" s="55"/>
      <c r="B896" s="11"/>
      <c r="C896" s="16"/>
      <c r="D896" s="16"/>
      <c r="E896" s="70"/>
      <c r="F896" s="16"/>
    </row>
    <row r="897" spans="1:6" x14ac:dyDescent="0.2">
      <c r="A897" s="55"/>
      <c r="B897" s="11"/>
      <c r="C897" s="16"/>
      <c r="D897" s="16"/>
      <c r="E897" s="70"/>
      <c r="F897" s="16"/>
    </row>
    <row r="898" spans="1:6" x14ac:dyDescent="0.2">
      <c r="A898" s="55"/>
      <c r="B898" s="11"/>
      <c r="C898" s="16"/>
      <c r="D898" s="16"/>
      <c r="E898" s="70"/>
      <c r="F898" s="16"/>
    </row>
    <row r="899" spans="1:6" x14ac:dyDescent="0.2">
      <c r="A899" s="55"/>
      <c r="B899" s="11"/>
      <c r="C899" s="16"/>
      <c r="D899" s="16"/>
      <c r="E899" s="70"/>
      <c r="F899" s="16"/>
    </row>
    <row r="900" spans="1:6" x14ac:dyDescent="0.2">
      <c r="A900" s="55"/>
      <c r="B900" s="11"/>
      <c r="C900" s="16"/>
      <c r="D900" s="16"/>
      <c r="E900" s="70"/>
      <c r="F900" s="16"/>
    </row>
    <row r="901" spans="1:6" x14ac:dyDescent="0.2">
      <c r="A901" s="55"/>
      <c r="B901" s="11"/>
      <c r="C901" s="16"/>
      <c r="D901" s="16"/>
      <c r="E901" s="70"/>
      <c r="F901" s="16"/>
    </row>
    <row r="902" spans="1:6" x14ac:dyDescent="0.2">
      <c r="A902" s="55"/>
      <c r="B902" s="11"/>
      <c r="C902" s="16"/>
      <c r="D902" s="16"/>
      <c r="E902" s="70"/>
      <c r="F902" s="16"/>
    </row>
    <row r="903" spans="1:6" x14ac:dyDescent="0.2">
      <c r="A903" s="55"/>
      <c r="B903" s="11"/>
      <c r="C903" s="16"/>
      <c r="D903" s="16"/>
      <c r="E903" s="70"/>
      <c r="F903" s="16"/>
    </row>
    <row r="904" spans="1:6" x14ac:dyDescent="0.2">
      <c r="A904" s="55"/>
      <c r="B904" s="11"/>
      <c r="C904" s="16"/>
      <c r="D904" s="16"/>
      <c r="E904" s="70"/>
      <c r="F904" s="16"/>
    </row>
    <row r="905" spans="1:6" x14ac:dyDescent="0.2">
      <c r="A905" s="55"/>
      <c r="B905" s="11"/>
      <c r="C905" s="16"/>
      <c r="D905" s="16"/>
      <c r="E905" s="70"/>
      <c r="F905" s="16"/>
    </row>
    <row r="906" spans="1:6" x14ac:dyDescent="0.2">
      <c r="A906" s="55"/>
      <c r="B906" s="11"/>
      <c r="C906" s="16"/>
      <c r="D906" s="16"/>
      <c r="E906" s="70"/>
      <c r="F906" s="16"/>
    </row>
    <row r="907" spans="1:6" x14ac:dyDescent="0.2">
      <c r="A907" s="55"/>
      <c r="B907" s="11"/>
      <c r="C907" s="16"/>
      <c r="D907" s="16"/>
      <c r="E907" s="70"/>
      <c r="F907" s="16"/>
    </row>
    <row r="908" spans="1:6" x14ac:dyDescent="0.2">
      <c r="A908" s="55"/>
      <c r="B908" s="11"/>
      <c r="C908" s="16"/>
      <c r="D908" s="16"/>
      <c r="E908" s="70"/>
      <c r="F908" s="16"/>
    </row>
    <row r="909" spans="1:6" x14ac:dyDescent="0.2">
      <c r="A909" s="55"/>
      <c r="B909" s="11"/>
      <c r="C909" s="16"/>
      <c r="D909" s="16"/>
      <c r="E909" s="70"/>
      <c r="F909" s="16"/>
    </row>
    <row r="910" spans="1:6" x14ac:dyDescent="0.2">
      <c r="A910" s="55"/>
      <c r="B910" s="11"/>
      <c r="C910" s="16"/>
      <c r="D910" s="16"/>
      <c r="E910" s="70"/>
      <c r="F910" s="16"/>
    </row>
    <row r="911" spans="1:6" x14ac:dyDescent="0.2">
      <c r="A911" s="55"/>
      <c r="B911" s="11"/>
      <c r="C911" s="16"/>
      <c r="D911" s="16"/>
      <c r="E911" s="70"/>
      <c r="F911" s="16"/>
    </row>
    <row r="912" spans="1:6" x14ac:dyDescent="0.2">
      <c r="A912" s="55"/>
      <c r="B912" s="11"/>
      <c r="C912" s="16"/>
      <c r="D912" s="16"/>
      <c r="E912" s="70"/>
      <c r="F912" s="16"/>
    </row>
    <row r="913" spans="1:6" x14ac:dyDescent="0.2">
      <c r="A913" s="55"/>
      <c r="B913" s="11"/>
      <c r="C913" s="16"/>
      <c r="D913" s="16"/>
      <c r="E913" s="70"/>
      <c r="F913" s="16"/>
    </row>
    <row r="914" spans="1:6" x14ac:dyDescent="0.2">
      <c r="A914" s="55"/>
      <c r="B914" s="11"/>
      <c r="C914" s="16"/>
      <c r="D914" s="16"/>
      <c r="E914" s="70"/>
      <c r="F914" s="16"/>
    </row>
    <row r="915" spans="1:6" x14ac:dyDescent="0.2">
      <c r="A915" s="55"/>
      <c r="B915" s="11"/>
      <c r="C915" s="16"/>
      <c r="D915" s="16"/>
      <c r="E915" s="70"/>
      <c r="F915" s="16"/>
    </row>
    <row r="916" spans="1:6" x14ac:dyDescent="0.2">
      <c r="A916" s="55"/>
      <c r="B916" s="11"/>
      <c r="C916" s="16"/>
      <c r="D916" s="16"/>
      <c r="E916" s="70"/>
      <c r="F916" s="16"/>
    </row>
    <row r="917" spans="1:6" x14ac:dyDescent="0.2">
      <c r="A917" s="55"/>
      <c r="B917" s="11"/>
      <c r="C917" s="16"/>
      <c r="D917" s="16"/>
      <c r="E917" s="70"/>
      <c r="F917" s="16"/>
    </row>
    <row r="918" spans="1:6" x14ac:dyDescent="0.2">
      <c r="A918" s="55"/>
      <c r="B918" s="11"/>
      <c r="C918" s="16"/>
      <c r="D918" s="16"/>
      <c r="E918" s="70"/>
      <c r="F918" s="16"/>
    </row>
    <row r="919" spans="1:6" x14ac:dyDescent="0.2">
      <c r="A919" s="55"/>
      <c r="B919" s="11"/>
      <c r="C919" s="16"/>
      <c r="D919" s="16"/>
      <c r="E919" s="70"/>
      <c r="F919" s="16"/>
    </row>
    <row r="920" spans="1:6" x14ac:dyDescent="0.2">
      <c r="A920" s="55"/>
      <c r="B920" s="11"/>
      <c r="C920" s="16"/>
      <c r="D920" s="16"/>
      <c r="E920" s="70"/>
      <c r="F920" s="16"/>
    </row>
    <row r="921" spans="1:6" x14ac:dyDescent="0.2">
      <c r="A921" s="55"/>
      <c r="B921" s="11"/>
      <c r="C921" s="16"/>
      <c r="D921" s="16"/>
      <c r="E921" s="70"/>
      <c r="F921" s="16"/>
    </row>
    <row r="922" spans="1:6" x14ac:dyDescent="0.2">
      <c r="A922" s="55"/>
      <c r="B922" s="11"/>
      <c r="C922" s="16"/>
      <c r="D922" s="16"/>
      <c r="E922" s="70"/>
      <c r="F922" s="16"/>
    </row>
    <row r="923" spans="1:6" x14ac:dyDescent="0.2">
      <c r="A923" s="55"/>
      <c r="B923" s="11"/>
      <c r="C923" s="16"/>
      <c r="D923" s="16"/>
      <c r="E923" s="70"/>
      <c r="F923" s="16"/>
    </row>
    <row r="924" spans="1:6" x14ac:dyDescent="0.2">
      <c r="A924" s="55"/>
      <c r="B924" s="11"/>
      <c r="C924" s="16"/>
      <c r="D924" s="16"/>
      <c r="E924" s="70"/>
      <c r="F924" s="16"/>
    </row>
    <row r="925" spans="1:6" x14ac:dyDescent="0.2">
      <c r="A925" s="55"/>
      <c r="B925" s="11"/>
      <c r="C925" s="16"/>
      <c r="D925" s="16"/>
      <c r="E925" s="70"/>
      <c r="F925" s="16"/>
    </row>
    <row r="926" spans="1:6" x14ac:dyDescent="0.2">
      <c r="A926" s="55"/>
      <c r="B926" s="11"/>
      <c r="C926" s="16"/>
      <c r="D926" s="16"/>
      <c r="E926" s="70"/>
      <c r="F926" s="16"/>
    </row>
    <row r="927" spans="1:6" x14ac:dyDescent="0.2">
      <c r="A927" s="55"/>
      <c r="B927" s="11"/>
      <c r="C927" s="16"/>
      <c r="D927" s="16"/>
      <c r="E927" s="70"/>
      <c r="F927" s="16"/>
    </row>
    <row r="928" spans="1:6" x14ac:dyDescent="0.2">
      <c r="A928" s="55"/>
      <c r="B928" s="11"/>
      <c r="C928" s="16"/>
      <c r="D928" s="16"/>
      <c r="E928" s="70"/>
      <c r="F928" s="16"/>
    </row>
    <row r="929" spans="1:6" x14ac:dyDescent="0.2">
      <c r="A929" s="55"/>
      <c r="B929" s="11"/>
      <c r="C929" s="16"/>
      <c r="D929" s="16"/>
      <c r="E929" s="70"/>
      <c r="F929" s="16"/>
    </row>
    <row r="930" spans="1:6" x14ac:dyDescent="0.2">
      <c r="A930" s="55"/>
      <c r="B930" s="11"/>
      <c r="C930" s="16"/>
      <c r="D930" s="16"/>
      <c r="E930" s="70"/>
      <c r="F930" s="16"/>
    </row>
    <row r="931" spans="1:6" x14ac:dyDescent="0.2">
      <c r="A931" s="55"/>
      <c r="B931" s="11"/>
      <c r="C931" s="16"/>
      <c r="D931" s="16"/>
      <c r="E931" s="70"/>
      <c r="F931" s="16"/>
    </row>
    <row r="932" spans="1:6" x14ac:dyDescent="0.2">
      <c r="A932" s="55"/>
      <c r="B932" s="11"/>
      <c r="C932" s="16"/>
      <c r="D932" s="16"/>
      <c r="E932" s="70"/>
      <c r="F932" s="16"/>
    </row>
    <row r="933" spans="1:6" x14ac:dyDescent="0.2">
      <c r="A933" s="55"/>
      <c r="B933" s="11"/>
      <c r="C933" s="16"/>
      <c r="D933" s="16"/>
      <c r="E933" s="70"/>
      <c r="F933" s="16"/>
    </row>
    <row r="934" spans="1:6" x14ac:dyDescent="0.2">
      <c r="A934" s="55"/>
      <c r="B934" s="11"/>
      <c r="C934" s="16"/>
      <c r="D934" s="16"/>
      <c r="E934" s="70"/>
      <c r="F934" s="16"/>
    </row>
    <row r="935" spans="1:6" x14ac:dyDescent="0.2">
      <c r="A935" s="55"/>
      <c r="B935" s="11"/>
      <c r="C935" s="16"/>
      <c r="D935" s="16"/>
      <c r="E935" s="70"/>
      <c r="F935" s="16"/>
    </row>
    <row r="936" spans="1:6" x14ac:dyDescent="0.2">
      <c r="A936" s="55"/>
      <c r="B936" s="11"/>
      <c r="C936" s="16"/>
      <c r="D936" s="16"/>
      <c r="E936" s="70"/>
      <c r="F936" s="16"/>
    </row>
    <row r="937" spans="1:6" x14ac:dyDescent="0.2">
      <c r="A937" s="55"/>
      <c r="B937" s="11"/>
      <c r="C937" s="16"/>
      <c r="D937" s="16"/>
      <c r="E937" s="70"/>
      <c r="F937" s="16"/>
    </row>
    <row r="938" spans="1:6" x14ac:dyDescent="0.2">
      <c r="A938" s="55"/>
      <c r="B938" s="11"/>
      <c r="C938" s="16"/>
      <c r="D938" s="16"/>
      <c r="E938" s="70"/>
      <c r="F938" s="16"/>
    </row>
    <row r="939" spans="1:6" x14ac:dyDescent="0.2">
      <c r="A939" s="55"/>
      <c r="B939" s="11"/>
      <c r="C939" s="16"/>
      <c r="D939" s="16"/>
      <c r="E939" s="70"/>
      <c r="F939" s="16"/>
    </row>
    <row r="940" spans="1:6" x14ac:dyDescent="0.2">
      <c r="A940" s="55"/>
      <c r="B940" s="11"/>
      <c r="C940" s="16"/>
      <c r="D940" s="16"/>
      <c r="E940" s="70"/>
      <c r="F940" s="16"/>
    </row>
    <row r="941" spans="1:6" x14ac:dyDescent="0.2">
      <c r="A941" s="55"/>
      <c r="B941" s="11"/>
      <c r="C941" s="16"/>
      <c r="D941" s="16"/>
      <c r="E941" s="70"/>
      <c r="F941" s="16"/>
    </row>
    <row r="942" spans="1:6" x14ac:dyDescent="0.2">
      <c r="A942" s="55"/>
      <c r="B942" s="11"/>
      <c r="C942" s="16"/>
      <c r="D942" s="16"/>
      <c r="E942" s="70"/>
      <c r="F942" s="16"/>
    </row>
    <row r="943" spans="1:6" x14ac:dyDescent="0.2">
      <c r="A943" s="55"/>
      <c r="B943" s="11"/>
      <c r="C943" s="16"/>
      <c r="D943" s="16"/>
      <c r="E943" s="70"/>
      <c r="F943" s="16"/>
    </row>
    <row r="944" spans="1:6" x14ac:dyDescent="0.2">
      <c r="A944" s="55"/>
      <c r="B944" s="11"/>
      <c r="C944" s="16"/>
      <c r="D944" s="16"/>
      <c r="E944" s="70"/>
      <c r="F944" s="16"/>
    </row>
    <row r="945" spans="1:6" x14ac:dyDescent="0.2">
      <c r="A945" s="55"/>
      <c r="B945" s="11"/>
      <c r="C945" s="16"/>
      <c r="D945" s="16"/>
      <c r="E945" s="70"/>
      <c r="F945" s="16"/>
    </row>
    <row r="946" spans="1:6" x14ac:dyDescent="0.2">
      <c r="A946" s="55"/>
      <c r="B946" s="11"/>
      <c r="C946" s="16"/>
      <c r="D946" s="16"/>
      <c r="E946" s="70"/>
      <c r="F946" s="16"/>
    </row>
    <row r="947" spans="1:6" x14ac:dyDescent="0.2">
      <c r="A947" s="55"/>
      <c r="B947" s="11"/>
      <c r="C947" s="16"/>
      <c r="D947" s="16"/>
      <c r="E947" s="70"/>
      <c r="F947" s="16"/>
    </row>
    <row r="948" spans="1:6" x14ac:dyDescent="0.2">
      <c r="A948" s="55"/>
      <c r="B948" s="11"/>
      <c r="C948" s="16"/>
      <c r="D948" s="16"/>
      <c r="E948" s="70"/>
      <c r="F948" s="16"/>
    </row>
    <row r="949" spans="1:6" x14ac:dyDescent="0.2">
      <c r="A949" s="55"/>
      <c r="B949" s="11"/>
      <c r="C949" s="16"/>
      <c r="D949" s="16"/>
      <c r="E949" s="70"/>
      <c r="F949" s="16"/>
    </row>
    <row r="950" spans="1:6" x14ac:dyDescent="0.2">
      <c r="A950" s="55"/>
      <c r="B950" s="11"/>
      <c r="C950" s="16"/>
      <c r="D950" s="16"/>
      <c r="E950" s="70"/>
      <c r="F950" s="16"/>
    </row>
    <row r="951" spans="1:6" x14ac:dyDescent="0.2">
      <c r="A951" s="55"/>
      <c r="B951" s="11"/>
      <c r="C951" s="16"/>
      <c r="D951" s="16"/>
      <c r="E951" s="70"/>
      <c r="F951" s="16"/>
    </row>
    <row r="952" spans="1:6" x14ac:dyDescent="0.2">
      <c r="A952" s="55"/>
      <c r="B952" s="11"/>
      <c r="C952" s="16"/>
      <c r="D952" s="16"/>
      <c r="E952" s="70"/>
      <c r="F952" s="16"/>
    </row>
    <row r="953" spans="1:6" x14ac:dyDescent="0.2">
      <c r="A953" s="55"/>
      <c r="B953" s="11"/>
      <c r="C953" s="16"/>
      <c r="D953" s="16"/>
      <c r="E953" s="70"/>
      <c r="F953" s="16"/>
    </row>
    <row r="954" spans="1:6" x14ac:dyDescent="0.2">
      <c r="A954" s="55"/>
      <c r="B954" s="11"/>
      <c r="C954" s="16"/>
      <c r="D954" s="16"/>
      <c r="E954" s="70"/>
      <c r="F954" s="16"/>
    </row>
    <row r="955" spans="1:6" x14ac:dyDescent="0.2">
      <c r="A955" s="55"/>
      <c r="B955" s="11"/>
      <c r="C955" s="16"/>
      <c r="D955" s="16"/>
      <c r="E955" s="70"/>
      <c r="F955" s="16"/>
    </row>
    <row r="956" spans="1:6" x14ac:dyDescent="0.2">
      <c r="A956" s="55"/>
      <c r="B956" s="11"/>
      <c r="C956" s="16"/>
      <c r="D956" s="16"/>
      <c r="E956" s="70"/>
      <c r="F956" s="16"/>
    </row>
    <row r="957" spans="1:6" x14ac:dyDescent="0.2">
      <c r="A957" s="55"/>
      <c r="B957" s="11"/>
      <c r="C957" s="16"/>
      <c r="D957" s="16"/>
      <c r="E957" s="70"/>
      <c r="F957" s="16"/>
    </row>
    <row r="958" spans="1:6" x14ac:dyDescent="0.2">
      <c r="A958" s="55"/>
      <c r="B958" s="11"/>
      <c r="C958" s="16"/>
      <c r="D958" s="16"/>
      <c r="E958" s="70"/>
      <c r="F958" s="16"/>
    </row>
    <row r="959" spans="1:6" x14ac:dyDescent="0.2">
      <c r="A959" s="55"/>
      <c r="B959" s="11"/>
      <c r="C959" s="16"/>
      <c r="D959" s="16"/>
      <c r="E959" s="70"/>
      <c r="F959" s="16"/>
    </row>
    <row r="960" spans="1:6" x14ac:dyDescent="0.2">
      <c r="A960" s="55"/>
      <c r="B960" s="11"/>
      <c r="C960" s="16"/>
      <c r="D960" s="16"/>
      <c r="E960" s="70"/>
      <c r="F960" s="16"/>
    </row>
    <row r="961" spans="1:6" x14ac:dyDescent="0.2">
      <c r="A961" s="55"/>
      <c r="B961" s="11"/>
      <c r="C961" s="16"/>
      <c r="D961" s="16"/>
      <c r="E961" s="70"/>
      <c r="F961" s="16"/>
    </row>
    <row r="962" spans="1:6" x14ac:dyDescent="0.2">
      <c r="A962" s="55"/>
      <c r="B962" s="11"/>
      <c r="C962" s="16"/>
      <c r="D962" s="16"/>
      <c r="E962" s="70"/>
      <c r="F962" s="16"/>
    </row>
    <row r="963" spans="1:6" x14ac:dyDescent="0.2">
      <c r="A963" s="55"/>
      <c r="B963" s="11"/>
      <c r="C963" s="16"/>
      <c r="D963" s="16"/>
      <c r="E963" s="70"/>
      <c r="F963" s="16"/>
    </row>
    <row r="964" spans="1:6" x14ac:dyDescent="0.2">
      <c r="A964" s="55"/>
      <c r="B964" s="11"/>
      <c r="C964" s="16"/>
      <c r="D964" s="16"/>
      <c r="E964" s="70"/>
      <c r="F964" s="16"/>
    </row>
    <row r="965" spans="1:6" x14ac:dyDescent="0.2">
      <c r="A965" s="55"/>
      <c r="B965" s="11"/>
      <c r="C965" s="16"/>
      <c r="D965" s="16"/>
      <c r="E965" s="70"/>
      <c r="F965" s="16"/>
    </row>
    <row r="966" spans="1:6" x14ac:dyDescent="0.2">
      <c r="A966" s="55"/>
      <c r="B966" s="11"/>
      <c r="C966" s="16"/>
      <c r="D966" s="16"/>
      <c r="E966" s="70"/>
      <c r="F966" s="16"/>
    </row>
    <row r="967" spans="1:6" x14ac:dyDescent="0.2">
      <c r="A967" s="55"/>
      <c r="B967" s="11"/>
      <c r="C967" s="16"/>
      <c r="D967" s="16"/>
      <c r="E967" s="70"/>
      <c r="F967" s="16"/>
    </row>
    <row r="968" spans="1:6" x14ac:dyDescent="0.2">
      <c r="A968" s="55"/>
      <c r="B968" s="11"/>
      <c r="C968" s="16"/>
      <c r="D968" s="16"/>
      <c r="E968" s="70"/>
      <c r="F968" s="16"/>
    </row>
    <row r="969" spans="1:6" x14ac:dyDescent="0.2">
      <c r="A969" s="55"/>
      <c r="B969" s="11"/>
      <c r="C969" s="16"/>
      <c r="D969" s="16"/>
      <c r="E969" s="70"/>
      <c r="F969" s="16"/>
    </row>
    <row r="970" spans="1:6" x14ac:dyDescent="0.2">
      <c r="A970" s="55"/>
      <c r="B970" s="11"/>
      <c r="C970" s="16"/>
      <c r="D970" s="16"/>
      <c r="E970" s="70"/>
      <c r="F970" s="16"/>
    </row>
    <row r="971" spans="1:6" x14ac:dyDescent="0.2">
      <c r="A971" s="55"/>
      <c r="B971" s="11"/>
      <c r="C971" s="16"/>
      <c r="D971" s="16"/>
      <c r="E971" s="70"/>
      <c r="F971" s="16"/>
    </row>
    <row r="972" spans="1:6" x14ac:dyDescent="0.2">
      <c r="A972" s="55"/>
      <c r="B972" s="11"/>
      <c r="C972" s="16"/>
      <c r="D972" s="16"/>
      <c r="E972" s="70"/>
      <c r="F972" s="16"/>
    </row>
    <row r="973" spans="1:6" x14ac:dyDescent="0.2">
      <c r="A973" s="55"/>
      <c r="B973" s="11"/>
      <c r="C973" s="16"/>
      <c r="D973" s="16"/>
      <c r="E973" s="70"/>
      <c r="F973" s="16"/>
    </row>
    <row r="974" spans="1:6" x14ac:dyDescent="0.2">
      <c r="A974" s="55"/>
      <c r="B974" s="11"/>
      <c r="C974" s="16"/>
      <c r="D974" s="16"/>
      <c r="E974" s="70"/>
      <c r="F974" s="16"/>
    </row>
    <row r="975" spans="1:6" x14ac:dyDescent="0.2">
      <c r="A975" s="55"/>
      <c r="B975" s="11"/>
      <c r="C975" s="16"/>
      <c r="D975" s="16"/>
      <c r="E975" s="70"/>
      <c r="F975" s="16"/>
    </row>
    <row r="976" spans="1:6" x14ac:dyDescent="0.2">
      <c r="A976" s="55"/>
      <c r="B976" s="11"/>
      <c r="C976" s="16"/>
      <c r="D976" s="16"/>
      <c r="E976" s="70"/>
      <c r="F976" s="16"/>
    </row>
    <row r="977" spans="1:6" x14ac:dyDescent="0.2">
      <c r="A977" s="55"/>
      <c r="B977" s="11"/>
      <c r="C977" s="16"/>
      <c r="D977" s="16"/>
      <c r="E977" s="70"/>
      <c r="F977" s="16"/>
    </row>
    <row r="978" spans="1:6" x14ac:dyDescent="0.2">
      <c r="A978" s="55"/>
      <c r="B978" s="11"/>
      <c r="C978" s="16"/>
      <c r="D978" s="16"/>
      <c r="E978" s="70"/>
      <c r="F978" s="16"/>
    </row>
    <row r="979" spans="1:6" x14ac:dyDescent="0.2">
      <c r="A979" s="55"/>
      <c r="B979" s="11"/>
      <c r="C979" s="16"/>
      <c r="D979" s="16"/>
      <c r="E979" s="70"/>
      <c r="F979" s="16"/>
    </row>
    <row r="980" spans="1:6" x14ac:dyDescent="0.2">
      <c r="A980" s="55"/>
      <c r="B980" s="11"/>
      <c r="C980" s="16"/>
      <c r="D980" s="16"/>
      <c r="E980" s="70"/>
      <c r="F980" s="16"/>
    </row>
    <row r="981" spans="1:6" x14ac:dyDescent="0.2">
      <c r="A981" s="55"/>
      <c r="B981" s="11"/>
      <c r="C981" s="16"/>
      <c r="D981" s="16"/>
      <c r="E981" s="70"/>
      <c r="F981" s="16"/>
    </row>
    <row r="982" spans="1:6" x14ac:dyDescent="0.2">
      <c r="A982" s="55"/>
      <c r="B982" s="11"/>
      <c r="C982" s="16"/>
      <c r="D982" s="16"/>
      <c r="E982" s="70"/>
      <c r="F982" s="16"/>
    </row>
    <row r="983" spans="1:6" x14ac:dyDescent="0.2">
      <c r="A983" s="55"/>
      <c r="B983" s="11"/>
      <c r="C983" s="16"/>
      <c r="D983" s="16"/>
      <c r="E983" s="70"/>
      <c r="F983" s="16"/>
    </row>
    <row r="984" spans="1:6" x14ac:dyDescent="0.2">
      <c r="A984" s="55"/>
      <c r="B984" s="11"/>
      <c r="C984" s="16"/>
      <c r="D984" s="16"/>
      <c r="E984" s="70"/>
      <c r="F984" s="16"/>
    </row>
    <row r="985" spans="1:6" x14ac:dyDescent="0.2">
      <c r="A985" s="55"/>
      <c r="B985" s="11"/>
      <c r="C985" s="16"/>
      <c r="D985" s="16"/>
      <c r="E985" s="70"/>
      <c r="F985" s="16"/>
    </row>
    <row r="986" spans="1:6" x14ac:dyDescent="0.2">
      <c r="A986" s="55"/>
      <c r="B986" s="11"/>
      <c r="C986" s="16"/>
      <c r="D986" s="16"/>
      <c r="E986" s="70"/>
      <c r="F986" s="16"/>
    </row>
    <row r="987" spans="1:6" x14ac:dyDescent="0.2">
      <c r="A987" s="55"/>
      <c r="B987" s="11"/>
      <c r="C987" s="16"/>
      <c r="D987" s="16"/>
      <c r="E987" s="70"/>
      <c r="F987" s="16"/>
    </row>
    <row r="988" spans="1:6" x14ac:dyDescent="0.2">
      <c r="A988" s="55"/>
      <c r="B988" s="11"/>
      <c r="C988" s="16"/>
      <c r="D988" s="16"/>
      <c r="E988" s="70"/>
      <c r="F988" s="16"/>
    </row>
    <row r="989" spans="1:6" x14ac:dyDescent="0.2">
      <c r="A989" s="55"/>
      <c r="B989" s="11"/>
      <c r="C989" s="16"/>
      <c r="D989" s="16"/>
      <c r="E989" s="70"/>
      <c r="F989" s="16"/>
    </row>
    <row r="990" spans="1:6" x14ac:dyDescent="0.2">
      <c r="A990" s="55"/>
      <c r="B990" s="11"/>
      <c r="C990" s="16"/>
      <c r="D990" s="16"/>
      <c r="E990" s="70"/>
      <c r="F990" s="16"/>
    </row>
    <row r="991" spans="1:6" x14ac:dyDescent="0.2">
      <c r="A991" s="55"/>
      <c r="B991" s="11"/>
      <c r="C991" s="16"/>
      <c r="D991" s="16"/>
      <c r="E991" s="70"/>
      <c r="F991" s="16"/>
    </row>
    <row r="992" spans="1:6" x14ac:dyDescent="0.2">
      <c r="A992" s="55"/>
      <c r="B992" s="11"/>
      <c r="C992" s="16"/>
      <c r="D992" s="16"/>
      <c r="E992" s="70"/>
      <c r="F992" s="16"/>
    </row>
    <row r="993" spans="1:6" x14ac:dyDescent="0.2">
      <c r="A993" s="55"/>
      <c r="B993" s="11"/>
      <c r="C993" s="16"/>
      <c r="D993" s="16"/>
      <c r="E993" s="70"/>
      <c r="F993" s="16"/>
    </row>
    <row r="994" spans="1:6" x14ac:dyDescent="0.2">
      <c r="A994" s="55"/>
      <c r="B994" s="11"/>
      <c r="C994" s="16"/>
      <c r="D994" s="16"/>
      <c r="E994" s="70"/>
      <c r="F994" s="16"/>
    </row>
    <row r="995" spans="1:6" x14ac:dyDescent="0.2">
      <c r="A995" s="55"/>
      <c r="B995" s="11"/>
      <c r="C995" s="16"/>
      <c r="D995" s="16"/>
      <c r="E995" s="70"/>
      <c r="F995" s="16"/>
    </row>
    <row r="996" spans="1:6" x14ac:dyDescent="0.2">
      <c r="A996" s="55"/>
      <c r="B996" s="11"/>
      <c r="C996" s="16"/>
      <c r="D996" s="16"/>
      <c r="E996" s="70"/>
      <c r="F996" s="16"/>
    </row>
    <row r="997" spans="1:6" x14ac:dyDescent="0.2">
      <c r="A997" s="55"/>
      <c r="B997" s="11"/>
      <c r="C997" s="16"/>
      <c r="D997" s="16"/>
      <c r="E997" s="70"/>
      <c r="F997" s="16"/>
    </row>
    <row r="998" spans="1:6" x14ac:dyDescent="0.2">
      <c r="A998" s="55"/>
      <c r="B998" s="11"/>
      <c r="C998" s="16"/>
      <c r="D998" s="16"/>
      <c r="E998" s="70"/>
      <c r="F998" s="16"/>
    </row>
    <row r="999" spans="1:6" x14ac:dyDescent="0.2">
      <c r="A999" s="55"/>
      <c r="B999" s="11"/>
      <c r="C999" s="16"/>
      <c r="D999" s="16"/>
      <c r="E999" s="70"/>
      <c r="F999" s="16"/>
    </row>
  </sheetData>
  <mergeCells count="23">
    <mergeCell ref="A151:D151"/>
    <mergeCell ref="A99:F99"/>
    <mergeCell ref="A138:F138"/>
    <mergeCell ref="A148:F148"/>
    <mergeCell ref="A149:D149"/>
    <mergeCell ref="A150:D150"/>
    <mergeCell ref="A119:F120"/>
    <mergeCell ref="B118:E118"/>
    <mergeCell ref="B137:E137"/>
    <mergeCell ref="A87:F88"/>
    <mergeCell ref="A89:F89"/>
    <mergeCell ref="A97:F97"/>
    <mergeCell ref="A98:F98"/>
    <mergeCell ref="B96:E96"/>
    <mergeCell ref="A1:F1"/>
    <mergeCell ref="B12:E12"/>
    <mergeCell ref="B41:E41"/>
    <mergeCell ref="B75:E75"/>
    <mergeCell ref="B86:E86"/>
    <mergeCell ref="A13:F14"/>
    <mergeCell ref="A42:F43"/>
    <mergeCell ref="A76:F77"/>
    <mergeCell ref="A2:F2"/>
  </mergeCells>
  <pageMargins left="0.70866141732283472" right="0.39370078740157483" top="0.90686274509803921" bottom="0.39370078740157483" header="0.31496062992125984" footer="0.31496062992125984"/>
  <pageSetup paperSize="9" scale="94" fitToHeight="0" orientation="portrait" r:id="rId1"/>
  <headerFooter>
    <oddHeader xml:space="preserve">&amp;Ldimidium  projekt d.o.o.  za projektiranje i nadzor
B.RADIĆA 33, 32245 NIJEMCI
OIB 88594014985
</oddHeader>
    <oddFooter>&amp;R&amp;P</oddFooter>
  </headerFooter>
  <rowBreaks count="7" manualBreakCount="7">
    <brk id="27" max="5" man="1"/>
    <brk id="42" max="5" man="1"/>
    <brk id="64" max="5" man="1"/>
    <brk id="88" max="5" man="1"/>
    <brk id="98" max="5" man="1"/>
    <brk id="118" max="5" man="1"/>
    <brk id="13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3"/>
  <sheetViews>
    <sheetView view="pageBreakPreview" topLeftCell="A22" zoomScale="90" zoomScaleNormal="100" zoomScaleSheetLayoutView="90" workbookViewId="0">
      <selection activeCell="L79" sqref="L79"/>
    </sheetView>
  </sheetViews>
  <sheetFormatPr defaultRowHeight="12.75" x14ac:dyDescent="0.2"/>
  <cols>
    <col min="4" max="4" width="46.28515625" customWidth="1"/>
    <col min="5" max="5" width="12.5703125" customWidth="1"/>
    <col min="6" max="6" width="19" customWidth="1"/>
    <col min="7" max="7" width="16.140625" customWidth="1"/>
    <col min="8" max="8" width="14" customWidth="1"/>
    <col min="12" max="12" width="52.28515625" customWidth="1"/>
  </cols>
  <sheetData>
    <row r="1" spans="1:8" s="235" customFormat="1" ht="28.5" customHeight="1" x14ac:dyDescent="0.25">
      <c r="A1" s="231"/>
      <c r="B1" s="232"/>
      <c r="C1" s="233"/>
      <c r="D1" s="234"/>
      <c r="F1" s="236"/>
      <c r="G1" s="237"/>
      <c r="H1" s="237"/>
    </row>
    <row r="2" spans="1:8" s="235" customFormat="1" ht="40.5" customHeight="1" x14ac:dyDescent="0.25">
      <c r="A2" s="238"/>
      <c r="B2" s="581" t="s">
        <v>179</v>
      </c>
      <c r="C2" s="581"/>
      <c r="D2" s="581"/>
      <c r="E2" s="581"/>
      <c r="F2" s="581"/>
      <c r="G2" s="581"/>
      <c r="H2" s="239"/>
    </row>
    <row r="3" spans="1:8" s="235" customFormat="1" ht="20.100000000000001" customHeight="1" thickBot="1" x14ac:dyDescent="0.4">
      <c r="A3" s="240"/>
      <c r="B3" s="241" t="s">
        <v>180</v>
      </c>
      <c r="C3" s="242"/>
      <c r="D3" s="243"/>
      <c r="E3" s="243"/>
      <c r="F3" s="244"/>
      <c r="G3" s="245"/>
      <c r="H3" s="245"/>
    </row>
    <row r="4" spans="1:8" s="235" customFormat="1" ht="20.100000000000001" customHeight="1" thickTop="1" x14ac:dyDescent="0.3">
      <c r="A4" s="240"/>
      <c r="B4" s="246"/>
      <c r="C4" s="247"/>
      <c r="D4" s="248"/>
      <c r="E4" s="248"/>
      <c r="F4" s="248"/>
      <c r="G4" s="237"/>
      <c r="H4" s="237"/>
    </row>
    <row r="5" spans="1:8" s="235" customFormat="1" ht="20.100000000000001" customHeight="1" x14ac:dyDescent="0.3">
      <c r="A5" s="249" t="s">
        <v>2</v>
      </c>
      <c r="B5" s="575" t="s">
        <v>181</v>
      </c>
      <c r="C5" s="575"/>
      <c r="D5" s="575"/>
      <c r="E5" s="248"/>
      <c r="F5" s="244">
        <f>H32</f>
        <v>0</v>
      </c>
      <c r="G5" s="237"/>
      <c r="H5" s="237"/>
    </row>
    <row r="6" spans="1:8" s="235" customFormat="1" ht="20.100000000000001" customHeight="1" x14ac:dyDescent="0.3">
      <c r="A6" s="249" t="s">
        <v>3</v>
      </c>
      <c r="B6" s="575" t="s">
        <v>1</v>
      </c>
      <c r="C6" s="575"/>
      <c r="D6" s="575"/>
      <c r="E6" s="248"/>
      <c r="F6" s="244">
        <f>H48</f>
        <v>0</v>
      </c>
      <c r="G6" s="237"/>
      <c r="H6" s="237"/>
    </row>
    <row r="7" spans="1:8" s="235" customFormat="1" ht="20.100000000000001" customHeight="1" x14ac:dyDescent="0.3">
      <c r="A7" s="249" t="s">
        <v>5</v>
      </c>
      <c r="B7" s="575" t="s">
        <v>182</v>
      </c>
      <c r="C7" s="575"/>
      <c r="D7" s="575"/>
      <c r="E7" s="248"/>
      <c r="F7" s="244">
        <f>H59</f>
        <v>0</v>
      </c>
      <c r="G7" s="237"/>
      <c r="H7" s="237"/>
    </row>
    <row r="8" spans="1:8" s="235" customFormat="1" ht="20.100000000000001" customHeight="1" x14ac:dyDescent="0.3">
      <c r="A8" s="249" t="s">
        <v>18</v>
      </c>
      <c r="B8" s="575" t="s">
        <v>183</v>
      </c>
      <c r="C8" s="575"/>
      <c r="D8" s="575"/>
      <c r="E8" s="248"/>
      <c r="F8" s="244">
        <f>H67</f>
        <v>0</v>
      </c>
      <c r="G8" s="237"/>
      <c r="H8" s="237"/>
    </row>
    <row r="9" spans="1:8" s="235" customFormat="1" ht="20.100000000000001" customHeight="1" x14ac:dyDescent="0.3">
      <c r="A9" s="249" t="s">
        <v>22</v>
      </c>
      <c r="B9" s="575" t="s">
        <v>184</v>
      </c>
      <c r="C9" s="575"/>
      <c r="D9" s="575"/>
      <c r="E9" s="248"/>
      <c r="F9" s="244">
        <f>H75</f>
        <v>0</v>
      </c>
      <c r="G9" s="237"/>
      <c r="H9" s="237"/>
    </row>
    <row r="10" spans="1:8" s="235" customFormat="1" ht="20.100000000000001" customHeight="1" x14ac:dyDescent="0.3">
      <c r="A10" s="250" t="s">
        <v>24</v>
      </c>
      <c r="B10" s="575" t="s">
        <v>185</v>
      </c>
      <c r="C10" s="575"/>
      <c r="D10" s="575"/>
      <c r="E10" s="248"/>
      <c r="F10" s="244">
        <f>H82</f>
        <v>0</v>
      </c>
      <c r="G10" s="237"/>
      <c r="H10" s="237"/>
    </row>
    <row r="11" spans="1:8" s="235" customFormat="1" ht="20.100000000000001" customHeight="1" x14ac:dyDescent="0.3">
      <c r="A11" s="251"/>
      <c r="B11" s="252"/>
      <c r="C11" s="253"/>
      <c r="D11" s="248"/>
      <c r="E11" s="248"/>
      <c r="F11" s="244"/>
      <c r="G11" s="237"/>
      <c r="H11" s="237"/>
    </row>
    <row r="12" spans="1:8" s="235" customFormat="1" ht="20.100000000000001" customHeight="1" x14ac:dyDescent="0.25">
      <c r="A12" s="254"/>
      <c r="B12" s="255" t="s">
        <v>186</v>
      </c>
      <c r="C12" s="255"/>
      <c r="D12" s="255"/>
      <c r="E12" s="576">
        <f>SUM(F5:F10)</f>
        <v>0</v>
      </c>
      <c r="F12" s="577"/>
      <c r="G12" s="237"/>
      <c r="H12" s="237"/>
    </row>
    <row r="13" spans="1:8" s="235" customFormat="1" ht="20.100000000000001" customHeight="1" x14ac:dyDescent="0.25">
      <c r="A13" s="231"/>
      <c r="B13" s="232"/>
      <c r="C13" s="233"/>
      <c r="D13" s="234"/>
      <c r="F13" s="236"/>
      <c r="G13" s="237"/>
      <c r="H13" s="237"/>
    </row>
    <row r="14" spans="1:8" s="235" customFormat="1" ht="20.100000000000001" customHeight="1" x14ac:dyDescent="0.25">
      <c r="A14" s="231"/>
      <c r="B14" s="578" t="s">
        <v>187</v>
      </c>
      <c r="C14" s="578"/>
      <c r="D14" s="578"/>
      <c r="F14" s="236"/>
      <c r="G14" s="237"/>
      <c r="H14" s="237"/>
    </row>
    <row r="15" spans="1:8" s="235" customFormat="1" ht="20.100000000000001" customHeight="1" x14ac:dyDescent="0.25">
      <c r="A15" s="231"/>
      <c r="B15" s="232"/>
      <c r="C15" s="233"/>
      <c r="D15" s="234"/>
      <c r="F15" s="236"/>
      <c r="G15" s="237"/>
      <c r="H15" s="237"/>
    </row>
    <row r="16" spans="1:8" s="235" customFormat="1" ht="20.100000000000001" customHeight="1" x14ac:dyDescent="0.25">
      <c r="A16" s="231"/>
      <c r="B16" s="232"/>
      <c r="C16" s="233"/>
      <c r="D16" s="234"/>
      <c r="F16" s="236"/>
      <c r="G16" s="237"/>
      <c r="H16" s="237"/>
    </row>
    <row r="17" spans="1:12" s="235" customFormat="1" ht="20.100000000000001" customHeight="1" x14ac:dyDescent="0.25">
      <c r="A17" s="231"/>
      <c r="B17" s="232"/>
      <c r="C17" s="233"/>
      <c r="D17" s="234"/>
      <c r="F17" s="236"/>
      <c r="G17" s="237"/>
      <c r="H17" s="237"/>
    </row>
    <row r="18" spans="1:12" s="235" customFormat="1" ht="20.100000000000001" customHeight="1" x14ac:dyDescent="0.25">
      <c r="A18" s="231"/>
      <c r="B18" s="232"/>
      <c r="C18" s="233"/>
      <c r="D18" s="234"/>
      <c r="F18" s="236"/>
      <c r="G18" s="237"/>
      <c r="H18" s="237"/>
    </row>
    <row r="19" spans="1:12" s="235" customFormat="1" ht="20.100000000000001" customHeight="1" x14ac:dyDescent="0.25">
      <c r="A19" s="231"/>
      <c r="B19" s="232"/>
      <c r="C19" s="233"/>
      <c r="D19" s="234"/>
      <c r="F19" s="236"/>
      <c r="G19" s="237"/>
      <c r="H19" s="237"/>
    </row>
    <row r="20" spans="1:12" s="235" customFormat="1" ht="15.75" x14ac:dyDescent="0.25">
      <c r="A20" s="231"/>
      <c r="B20" s="232"/>
      <c r="C20" s="233"/>
      <c r="D20" s="234"/>
      <c r="F20" s="236"/>
      <c r="G20" s="237"/>
      <c r="H20" s="237"/>
    </row>
    <row r="21" spans="1:12" s="258" customFormat="1" ht="33" customHeight="1" x14ac:dyDescent="0.2">
      <c r="A21" s="256"/>
      <c r="B21" s="557" t="s">
        <v>188</v>
      </c>
      <c r="C21" s="557"/>
      <c r="D21" s="557"/>
      <c r="E21" s="257" t="s">
        <v>189</v>
      </c>
      <c r="F21" s="257" t="s">
        <v>190</v>
      </c>
      <c r="G21" s="257" t="s">
        <v>191</v>
      </c>
      <c r="H21" s="257" t="s">
        <v>192</v>
      </c>
    </row>
    <row r="22" spans="1:12" s="262" customFormat="1" ht="15.75" x14ac:dyDescent="0.25">
      <c r="A22" s="259"/>
      <c r="B22" s="579"/>
      <c r="C22" s="579"/>
      <c r="D22" s="579"/>
      <c r="E22" s="260"/>
      <c r="F22" s="261"/>
      <c r="G22" s="261"/>
      <c r="H22" s="239"/>
    </row>
    <row r="23" spans="1:12" s="258" customFormat="1" ht="21.75" customHeight="1" x14ac:dyDescent="0.2">
      <c r="A23" s="256" t="s">
        <v>2</v>
      </c>
      <c r="B23" s="557" t="s">
        <v>193</v>
      </c>
      <c r="C23" s="557"/>
      <c r="D23" s="557"/>
      <c r="E23" s="263"/>
      <c r="F23" s="263"/>
      <c r="G23" s="264"/>
      <c r="H23" s="265"/>
    </row>
    <row r="24" spans="1:12" s="269" customFormat="1" ht="16.5" customHeight="1" x14ac:dyDescent="0.2">
      <c r="A24" s="266"/>
      <c r="B24" s="558"/>
      <c r="C24" s="558"/>
      <c r="D24" s="558"/>
      <c r="E24" s="267"/>
      <c r="F24" s="268"/>
      <c r="G24" s="264"/>
      <c r="H24" s="265"/>
    </row>
    <row r="25" spans="1:12" s="269" customFormat="1" ht="110.25" customHeight="1" x14ac:dyDescent="0.2">
      <c r="A25" s="266"/>
      <c r="B25" s="570" t="s">
        <v>429</v>
      </c>
      <c r="C25" s="571"/>
      <c r="D25" s="571"/>
      <c r="E25" s="267"/>
      <c r="F25" s="268"/>
      <c r="G25" s="264"/>
      <c r="H25" s="265"/>
    </row>
    <row r="26" spans="1:12" s="258" customFormat="1" ht="132.75" customHeight="1" x14ac:dyDescent="0.25">
      <c r="A26" s="270" t="s">
        <v>0</v>
      </c>
      <c r="B26" s="570" t="s">
        <v>194</v>
      </c>
      <c r="C26" s="571"/>
      <c r="D26" s="571"/>
      <c r="E26" s="274" t="s">
        <v>195</v>
      </c>
      <c r="F26" s="271">
        <f>941+269+19+540.34</f>
        <v>1769.3400000000001</v>
      </c>
      <c r="G26" s="272"/>
      <c r="H26" s="273">
        <f>ROUND(F26*G26,2)</f>
        <v>0</v>
      </c>
      <c r="L26" s="519"/>
    </row>
    <row r="27" spans="1:12" s="258" customFormat="1" ht="13.5" customHeight="1" x14ac:dyDescent="0.25">
      <c r="A27" s="275"/>
      <c r="B27" s="580"/>
      <c r="C27" s="580"/>
      <c r="D27" s="580"/>
      <c r="E27" s="276"/>
      <c r="F27" s="277"/>
      <c r="G27" s="278"/>
      <c r="H27" s="279"/>
    </row>
    <row r="28" spans="1:12" s="258" customFormat="1" ht="44.25" customHeight="1" x14ac:dyDescent="0.25">
      <c r="A28" s="270" t="s">
        <v>59</v>
      </c>
      <c r="B28" s="574" t="s">
        <v>196</v>
      </c>
      <c r="C28" s="574"/>
      <c r="D28" s="574"/>
      <c r="E28" s="274" t="s">
        <v>195</v>
      </c>
      <c r="F28" s="280">
        <f>1645.43+335.6-145.47</f>
        <v>1835.5600000000002</v>
      </c>
      <c r="G28" s="272"/>
      <c r="H28" s="273">
        <f>ROUND(F28*G28,2)</f>
        <v>0</v>
      </c>
    </row>
    <row r="29" spans="1:12" s="258" customFormat="1" ht="12.75" customHeight="1" x14ac:dyDescent="0.2">
      <c r="A29" s="281"/>
      <c r="B29" s="565"/>
      <c r="C29" s="565"/>
      <c r="D29" s="565"/>
      <c r="E29" s="282"/>
      <c r="F29" s="283"/>
      <c r="G29" s="283"/>
      <c r="H29" s="284"/>
    </row>
    <row r="30" spans="1:12" s="258" customFormat="1" ht="175.5" customHeight="1" x14ac:dyDescent="0.25">
      <c r="A30" s="270" t="s">
        <v>60</v>
      </c>
      <c r="B30" s="570" t="s">
        <v>197</v>
      </c>
      <c r="C30" s="571"/>
      <c r="D30" s="571"/>
      <c r="E30" s="274" t="s">
        <v>195</v>
      </c>
      <c r="F30" s="280">
        <v>1769.34</v>
      </c>
      <c r="G30" s="272"/>
      <c r="H30" s="273">
        <f>ROUND(F30*G30,2)</f>
        <v>0</v>
      </c>
    </row>
    <row r="31" spans="1:12" s="258" customFormat="1" ht="12.75" customHeight="1" x14ac:dyDescent="0.2">
      <c r="A31" s="281"/>
      <c r="B31" s="565"/>
      <c r="C31" s="565"/>
      <c r="D31" s="565"/>
      <c r="E31" s="282"/>
      <c r="F31" s="283"/>
      <c r="G31" s="283"/>
      <c r="H31" s="284"/>
    </row>
    <row r="32" spans="1:12" s="258" customFormat="1" ht="18" customHeight="1" x14ac:dyDescent="0.2">
      <c r="A32" s="281"/>
      <c r="B32" s="255" t="s">
        <v>198</v>
      </c>
      <c r="C32" s="285"/>
      <c r="D32" s="285"/>
      <c r="E32" s="285"/>
      <c r="F32" s="285"/>
      <c r="G32" s="285"/>
      <c r="H32" s="286">
        <f>SUM(H26:H31)</f>
        <v>0</v>
      </c>
    </row>
    <row r="33" spans="1:10" s="258" customFormat="1" ht="12.75" customHeight="1" x14ac:dyDescent="0.2">
      <c r="A33" s="281"/>
      <c r="B33" s="287"/>
      <c r="C33" s="287"/>
      <c r="D33" s="287"/>
      <c r="E33" s="282"/>
      <c r="F33" s="283"/>
      <c r="G33" s="283"/>
      <c r="H33" s="284"/>
    </row>
    <row r="34" spans="1:10" s="258" customFormat="1" ht="20.25" customHeight="1" x14ac:dyDescent="0.2">
      <c r="A34" s="256" t="s">
        <v>3</v>
      </c>
      <c r="B34" s="557" t="s">
        <v>199</v>
      </c>
      <c r="C34" s="557"/>
      <c r="D34" s="557"/>
      <c r="E34" s="263"/>
      <c r="F34" s="263"/>
      <c r="G34" s="264"/>
      <c r="H34" s="265"/>
    </row>
    <row r="35" spans="1:10" s="258" customFormat="1" ht="16.5" customHeight="1" x14ac:dyDescent="0.25">
      <c r="A35" s="288"/>
      <c r="B35" s="572"/>
      <c r="C35" s="572"/>
      <c r="D35" s="572"/>
      <c r="E35" s="289"/>
      <c r="F35" s="290"/>
      <c r="G35" s="290"/>
      <c r="H35" s="291"/>
    </row>
    <row r="36" spans="1:10" s="258" customFormat="1" ht="97.5" customHeight="1" x14ac:dyDescent="0.25">
      <c r="A36" s="270" t="s">
        <v>8</v>
      </c>
      <c r="B36" s="551" t="s">
        <v>200</v>
      </c>
      <c r="C36" s="551"/>
      <c r="D36" s="551"/>
      <c r="E36" s="292" t="s">
        <v>201</v>
      </c>
      <c r="F36" s="271">
        <v>1238.54</v>
      </c>
      <c r="G36" s="272"/>
      <c r="H36" s="273">
        <f>ROUND(F36*G36,2)</f>
        <v>0</v>
      </c>
    </row>
    <row r="37" spans="1:10" s="262" customFormat="1" ht="15.75" x14ac:dyDescent="0.25">
      <c r="A37" s="281"/>
      <c r="B37" s="565"/>
      <c r="C37" s="565"/>
      <c r="D37" s="565"/>
      <c r="E37" s="282"/>
      <c r="F37" s="283"/>
      <c r="G37" s="283"/>
      <c r="H37" s="284"/>
    </row>
    <row r="38" spans="1:10" s="262" customFormat="1" ht="35.25" customHeight="1" x14ac:dyDescent="0.25">
      <c r="A38" s="270" t="s">
        <v>9</v>
      </c>
      <c r="B38" s="551" t="s">
        <v>202</v>
      </c>
      <c r="C38" s="551"/>
      <c r="D38" s="551"/>
      <c r="E38" s="292" t="s">
        <v>195</v>
      </c>
      <c r="F38" s="271">
        <v>1769.34</v>
      </c>
      <c r="G38" s="272"/>
      <c r="H38" s="273">
        <f>ROUND(F38*G38,2)</f>
        <v>0</v>
      </c>
    </row>
    <row r="39" spans="1:10" s="262" customFormat="1" ht="12.75" customHeight="1" x14ac:dyDescent="0.25">
      <c r="A39" s="275"/>
      <c r="B39" s="573"/>
      <c r="C39" s="573"/>
      <c r="D39" s="573"/>
      <c r="E39" s="293"/>
      <c r="F39" s="293"/>
      <c r="G39" s="293"/>
      <c r="H39" s="293"/>
    </row>
    <row r="40" spans="1:10" s="262" customFormat="1" ht="112.5" customHeight="1" x14ac:dyDescent="0.25">
      <c r="A40" s="270" t="s">
        <v>10</v>
      </c>
      <c r="B40" s="551" t="s">
        <v>423</v>
      </c>
      <c r="C40" s="551"/>
      <c r="D40" s="551"/>
      <c r="E40" s="294"/>
      <c r="F40" s="294"/>
      <c r="G40" s="294"/>
      <c r="H40" s="294"/>
    </row>
    <row r="41" spans="1:10" s="262" customFormat="1" ht="12" customHeight="1" x14ac:dyDescent="0.25">
      <c r="A41" s="270"/>
      <c r="B41" s="556"/>
      <c r="C41" s="556"/>
      <c r="D41" s="556"/>
      <c r="E41" s="292"/>
      <c r="F41" s="271"/>
      <c r="G41" s="272"/>
      <c r="H41" s="273"/>
    </row>
    <row r="42" spans="1:10" s="262" customFormat="1" ht="18" customHeight="1" x14ac:dyDescent="0.25">
      <c r="A42" s="270"/>
      <c r="B42" s="562" t="s">
        <v>203</v>
      </c>
      <c r="C42" s="562"/>
      <c r="D42" s="562"/>
      <c r="E42" s="292" t="s">
        <v>201</v>
      </c>
      <c r="F42" s="271">
        <v>1061.6099999999999</v>
      </c>
      <c r="G42" s="272"/>
      <c r="H42" s="273">
        <f>ROUND(F42*G42,2)</f>
        <v>0</v>
      </c>
    </row>
    <row r="43" spans="1:10" s="262" customFormat="1" ht="20.25" customHeight="1" x14ac:dyDescent="0.25">
      <c r="A43" s="270"/>
      <c r="B43" s="562" t="s">
        <v>204</v>
      </c>
      <c r="C43" s="562"/>
      <c r="D43" s="562"/>
      <c r="E43" s="292" t="s">
        <v>195</v>
      </c>
      <c r="F43" s="271">
        <v>1769.34</v>
      </c>
      <c r="G43" s="272"/>
      <c r="H43" s="273">
        <f>ROUND(F43*G43,2)</f>
        <v>0</v>
      </c>
    </row>
    <row r="44" spans="1:10" s="262" customFormat="1" ht="20.25" customHeight="1" x14ac:dyDescent="0.25">
      <c r="A44" s="270"/>
      <c r="B44" s="562" t="s">
        <v>205</v>
      </c>
      <c r="C44" s="562"/>
      <c r="D44" s="562"/>
      <c r="E44" s="292" t="s">
        <v>195</v>
      </c>
      <c r="F44" s="271">
        <v>1769.34</v>
      </c>
      <c r="G44" s="272"/>
      <c r="H44" s="273">
        <f>ROUND(F44*G44,2)</f>
        <v>0</v>
      </c>
    </row>
    <row r="45" spans="1:10" s="262" customFormat="1" ht="12.75" customHeight="1" x14ac:dyDescent="0.25">
      <c r="A45" s="295"/>
      <c r="B45" s="565"/>
      <c r="C45" s="565"/>
      <c r="D45" s="565"/>
      <c r="E45" s="282"/>
      <c r="F45" s="283"/>
      <c r="G45" s="283"/>
      <c r="H45" s="296"/>
    </row>
    <row r="46" spans="1:10" s="258" customFormat="1" ht="58.5" customHeight="1" x14ac:dyDescent="0.25">
      <c r="A46" s="270" t="s">
        <v>40</v>
      </c>
      <c r="B46" s="551" t="s">
        <v>206</v>
      </c>
      <c r="C46" s="551"/>
      <c r="D46" s="551"/>
      <c r="E46" s="292" t="s">
        <v>201</v>
      </c>
      <c r="F46" s="271">
        <f>F36</f>
        <v>1238.54</v>
      </c>
      <c r="G46" s="272"/>
      <c r="H46" s="273">
        <f>ROUND(F46*G46,2)</f>
        <v>0</v>
      </c>
      <c r="J46" s="297"/>
    </row>
    <row r="47" spans="1:10" s="258" customFormat="1" ht="14.25" customHeight="1" x14ac:dyDescent="0.25">
      <c r="A47" s="270"/>
      <c r="B47" s="298"/>
      <c r="C47" s="298"/>
      <c r="D47" s="298"/>
      <c r="E47" s="292"/>
      <c r="F47" s="271"/>
      <c r="G47" s="272"/>
      <c r="H47" s="273"/>
      <c r="J47" s="297"/>
    </row>
    <row r="48" spans="1:10" s="258" customFormat="1" ht="20.25" customHeight="1" x14ac:dyDescent="0.2">
      <c r="A48" s="281"/>
      <c r="B48" s="255" t="s">
        <v>207</v>
      </c>
      <c r="C48" s="285"/>
      <c r="D48" s="285"/>
      <c r="E48" s="285"/>
      <c r="F48" s="285"/>
      <c r="G48" s="285"/>
      <c r="H48" s="286">
        <f>SUM(H36:H47)</f>
        <v>0</v>
      </c>
      <c r="J48" s="297"/>
    </row>
    <row r="49" spans="1:10" s="258" customFormat="1" ht="13.5" customHeight="1" x14ac:dyDescent="0.25">
      <c r="A49" s="231"/>
      <c r="B49" s="566"/>
      <c r="C49" s="566"/>
      <c r="D49" s="566"/>
      <c r="E49" s="299"/>
      <c r="F49" s="237"/>
      <c r="G49" s="300"/>
      <c r="H49" s="300"/>
    </row>
    <row r="50" spans="1:10" s="258" customFormat="1" ht="12" customHeight="1" x14ac:dyDescent="0.25">
      <c r="A50" s="270"/>
      <c r="B50" s="567"/>
      <c r="C50" s="567"/>
      <c r="D50" s="567"/>
      <c r="E50" s="292"/>
      <c r="F50" s="271"/>
      <c r="G50" s="272"/>
      <c r="H50" s="273"/>
    </row>
    <row r="51" spans="1:10" s="258" customFormat="1" ht="23.25" customHeight="1" x14ac:dyDescent="0.25">
      <c r="A51" s="256" t="s">
        <v>5</v>
      </c>
      <c r="B51" s="557" t="s">
        <v>182</v>
      </c>
      <c r="C51" s="557"/>
      <c r="D51" s="557"/>
      <c r="E51" s="299"/>
      <c r="F51" s="237"/>
      <c r="G51" s="300"/>
      <c r="H51" s="300"/>
    </row>
    <row r="52" spans="1:10" s="258" customFormat="1" ht="16.5" customHeight="1" x14ac:dyDescent="0.25">
      <c r="A52" s="266"/>
      <c r="B52" s="568"/>
      <c r="C52" s="568"/>
      <c r="D52" s="568"/>
      <c r="E52" s="301"/>
      <c r="F52" s="302"/>
      <c r="G52" s="303"/>
      <c r="H52" s="304"/>
      <c r="I52" s="237"/>
      <c r="J52" s="237"/>
    </row>
    <row r="53" spans="1:10" s="235" customFormat="1" ht="52.5" customHeight="1" x14ac:dyDescent="0.25">
      <c r="A53" s="270" t="s">
        <v>11</v>
      </c>
      <c r="B53" s="551" t="s">
        <v>424</v>
      </c>
      <c r="C53" s="551"/>
      <c r="D53" s="551"/>
      <c r="E53" s="292" t="s">
        <v>208</v>
      </c>
      <c r="F53" s="271">
        <f>(26.99+34.7+10+26.9+1.37+5.27+5.27+2.36)*1.2</f>
        <v>135.43199999999999</v>
      </c>
      <c r="G53" s="272"/>
      <c r="H53" s="273">
        <f>ROUND(F53*G53,2)</f>
        <v>0</v>
      </c>
    </row>
    <row r="54" spans="1:10" s="235" customFormat="1" ht="15.75" x14ac:dyDescent="0.25">
      <c r="A54" s="305"/>
      <c r="B54" s="569"/>
      <c r="C54" s="569"/>
      <c r="D54" s="569"/>
      <c r="E54" s="306"/>
      <c r="F54" s="307"/>
      <c r="G54" s="308"/>
      <c r="H54" s="309"/>
    </row>
    <row r="55" spans="1:10" s="235" customFormat="1" ht="155.25" customHeight="1" x14ac:dyDescent="0.25">
      <c r="A55" s="270" t="s">
        <v>12</v>
      </c>
      <c r="B55" s="554" t="s">
        <v>209</v>
      </c>
      <c r="C55" s="554"/>
      <c r="D55" s="554"/>
      <c r="E55" s="292" t="s">
        <v>201</v>
      </c>
      <c r="F55" s="271">
        <f>135.43*0.15*0.25</f>
        <v>5.0786249999999997</v>
      </c>
      <c r="G55" s="272"/>
      <c r="H55" s="273">
        <f>ROUND(F55*G55,2)</f>
        <v>0</v>
      </c>
    </row>
    <row r="56" spans="1:10" s="235" customFormat="1" ht="15" customHeight="1" x14ac:dyDescent="0.25">
      <c r="A56" s="270"/>
      <c r="B56" s="559"/>
      <c r="C56" s="559"/>
      <c r="D56" s="559"/>
      <c r="E56" s="292"/>
      <c r="F56" s="271"/>
      <c r="G56" s="272"/>
      <c r="H56" s="273"/>
    </row>
    <row r="57" spans="1:10" s="235" customFormat="1" ht="159.75" customHeight="1" x14ac:dyDescent="0.25">
      <c r="A57" s="270" t="s">
        <v>13</v>
      </c>
      <c r="B57" s="551" t="s">
        <v>210</v>
      </c>
      <c r="C57" s="551"/>
      <c r="D57" s="551"/>
      <c r="E57" s="292" t="s">
        <v>201</v>
      </c>
      <c r="F57" s="271">
        <f>(24.91+26.97)*0.2*0.6</f>
        <v>6.2255999999999991</v>
      </c>
      <c r="G57" s="272"/>
      <c r="H57" s="273">
        <f>ROUND(F57*G57,2)</f>
        <v>0</v>
      </c>
    </row>
    <row r="58" spans="1:10" s="235" customFormat="1" ht="17.25" customHeight="1" x14ac:dyDescent="0.25">
      <c r="A58" s="270"/>
      <c r="B58" s="559"/>
      <c r="C58" s="559"/>
      <c r="D58" s="559"/>
      <c r="E58" s="292"/>
      <c r="F58" s="271"/>
      <c r="G58" s="272"/>
      <c r="H58" s="273"/>
    </row>
    <row r="59" spans="1:10" s="311" customFormat="1" ht="20.25" customHeight="1" x14ac:dyDescent="0.2">
      <c r="A59" s="281"/>
      <c r="B59" s="255" t="s">
        <v>211</v>
      </c>
      <c r="C59" s="285"/>
      <c r="D59" s="285"/>
      <c r="E59" s="285"/>
      <c r="F59" s="285"/>
      <c r="G59" s="285"/>
      <c r="H59" s="286">
        <f>SUM(H53:H58)</f>
        <v>0</v>
      </c>
      <c r="I59" s="310"/>
    </row>
    <row r="60" spans="1:10" s="311" customFormat="1" ht="20.25" customHeight="1" x14ac:dyDescent="0.25">
      <c r="A60" s="312"/>
      <c r="B60" s="313"/>
      <c r="C60" s="313"/>
      <c r="D60" s="313"/>
      <c r="E60" s="314"/>
      <c r="F60" s="315"/>
      <c r="G60" s="315"/>
      <c r="H60" s="316"/>
      <c r="I60" s="310"/>
    </row>
    <row r="61" spans="1:10" s="311" customFormat="1" ht="20.25" customHeight="1" x14ac:dyDescent="0.25">
      <c r="A61" s="256" t="s">
        <v>18</v>
      </c>
      <c r="B61" s="557" t="s">
        <v>183</v>
      </c>
      <c r="C61" s="557"/>
      <c r="D61" s="557"/>
      <c r="E61" s="299"/>
      <c r="F61" s="237"/>
      <c r="G61" s="300"/>
      <c r="H61" s="300"/>
      <c r="I61" s="310"/>
    </row>
    <row r="62" spans="1:10" s="311" customFormat="1" ht="16.5" customHeight="1" x14ac:dyDescent="0.25">
      <c r="A62" s="317"/>
      <c r="B62" s="560"/>
      <c r="C62" s="560"/>
      <c r="D62" s="560"/>
      <c r="E62" s="318"/>
      <c r="F62" s="307"/>
      <c r="G62" s="307"/>
      <c r="H62" s="319"/>
      <c r="I62" s="310"/>
    </row>
    <row r="63" spans="1:10" s="311" customFormat="1" ht="47.25" customHeight="1" x14ac:dyDescent="0.25">
      <c r="A63" s="270" t="s">
        <v>16</v>
      </c>
      <c r="B63" s="551" t="s">
        <v>212</v>
      </c>
      <c r="C63" s="551"/>
      <c r="D63" s="551"/>
      <c r="E63" s="292" t="s">
        <v>195</v>
      </c>
      <c r="F63" s="320">
        <v>1769.34</v>
      </c>
      <c r="G63" s="272"/>
      <c r="H63" s="273">
        <f>ROUND(F63*G63,2)</f>
        <v>0</v>
      </c>
      <c r="I63" s="310"/>
    </row>
    <row r="64" spans="1:10" s="311" customFormat="1" ht="15" customHeight="1" x14ac:dyDescent="0.2">
      <c r="A64" s="275"/>
      <c r="B64" s="561"/>
      <c r="C64" s="561"/>
      <c r="D64" s="561"/>
      <c r="E64" s="321"/>
      <c r="F64" s="321"/>
      <c r="G64" s="321"/>
      <c r="H64" s="321"/>
      <c r="I64" s="310"/>
    </row>
    <row r="65" spans="1:10" s="311" customFormat="1" ht="49.5" customHeight="1" x14ac:dyDescent="0.25">
      <c r="A65" s="270" t="s">
        <v>17</v>
      </c>
      <c r="B65" s="562" t="s">
        <v>213</v>
      </c>
      <c r="C65" s="562"/>
      <c r="D65" s="562"/>
      <c r="E65" s="292" t="s">
        <v>195</v>
      </c>
      <c r="F65" s="320">
        <v>1769.34</v>
      </c>
      <c r="G65" s="272"/>
      <c r="H65" s="273">
        <f>ROUND(F65*G65,2)</f>
        <v>0</v>
      </c>
      <c r="I65" s="310"/>
    </row>
    <row r="66" spans="1:10" s="311" customFormat="1" ht="16.5" customHeight="1" x14ac:dyDescent="0.25">
      <c r="A66" s="270"/>
      <c r="B66" s="556"/>
      <c r="C66" s="556"/>
      <c r="D66" s="556"/>
      <c r="E66" s="292"/>
      <c r="F66" s="320"/>
      <c r="G66" s="272"/>
      <c r="H66" s="273"/>
      <c r="I66" s="310"/>
    </row>
    <row r="67" spans="1:10" s="311" customFormat="1" ht="19.5" customHeight="1" x14ac:dyDescent="0.2">
      <c r="A67" s="281"/>
      <c r="B67" s="255" t="s">
        <v>214</v>
      </c>
      <c r="C67" s="285"/>
      <c r="D67" s="285"/>
      <c r="E67" s="285"/>
      <c r="F67" s="285"/>
      <c r="G67" s="285"/>
      <c r="H67" s="286">
        <f>SUM(H63:H66)</f>
        <v>0</v>
      </c>
      <c r="I67" s="310"/>
    </row>
    <row r="68" spans="1:10" s="311" customFormat="1" ht="16.5" customHeight="1" x14ac:dyDescent="0.25">
      <c r="A68" s="322"/>
      <c r="B68" s="563"/>
      <c r="C68" s="563"/>
      <c r="D68" s="563"/>
      <c r="E68" s="299"/>
      <c r="F68" s="323"/>
      <c r="G68" s="300"/>
      <c r="H68" s="300"/>
      <c r="I68" s="310"/>
    </row>
    <row r="69" spans="1:10" s="258" customFormat="1" ht="20.25" customHeight="1" x14ac:dyDescent="0.25">
      <c r="A69" s="256" t="s">
        <v>22</v>
      </c>
      <c r="B69" s="557" t="s">
        <v>184</v>
      </c>
      <c r="C69" s="557"/>
      <c r="D69" s="557"/>
      <c r="E69" s="324"/>
      <c r="F69" s="268"/>
      <c r="G69" s="268"/>
      <c r="H69" s="304"/>
      <c r="I69" s="325"/>
      <c r="J69" s="299"/>
    </row>
    <row r="70" spans="1:10" s="258" customFormat="1" ht="14.25" customHeight="1" x14ac:dyDescent="0.2">
      <c r="A70" s="275"/>
      <c r="B70" s="564"/>
      <c r="C70" s="564"/>
      <c r="D70" s="564"/>
      <c r="E70" s="326"/>
      <c r="F70" s="290"/>
      <c r="G70" s="290"/>
      <c r="H70" s="284"/>
    </row>
    <row r="71" spans="1:10" s="258" customFormat="1" ht="14.25" customHeight="1" x14ac:dyDescent="0.25">
      <c r="A71" s="275"/>
      <c r="B71" s="556"/>
      <c r="C71" s="556"/>
      <c r="D71" s="556"/>
      <c r="E71" s="326"/>
      <c r="F71" s="271"/>
      <c r="G71" s="272"/>
      <c r="H71" s="273"/>
    </row>
    <row r="72" spans="1:10" s="258" customFormat="1" ht="31.5" customHeight="1" x14ac:dyDescent="0.25">
      <c r="A72" s="270" t="s">
        <v>23</v>
      </c>
      <c r="B72" s="554" t="s">
        <v>425</v>
      </c>
      <c r="C72" s="554"/>
      <c r="D72" s="554"/>
      <c r="E72" s="327"/>
      <c r="F72" s="271"/>
      <c r="G72" s="272"/>
      <c r="H72" s="273"/>
    </row>
    <row r="73" spans="1:10" s="258" customFormat="1" ht="21.75" customHeight="1" x14ac:dyDescent="0.25">
      <c r="A73" s="275"/>
      <c r="B73" s="555" t="s">
        <v>426</v>
      </c>
      <c r="C73" s="555"/>
      <c r="D73" s="555"/>
      <c r="E73" s="292" t="s">
        <v>208</v>
      </c>
      <c r="F73" s="271">
        <v>135.43</v>
      </c>
      <c r="G73" s="272"/>
      <c r="H73" s="273">
        <f>ROUND(F73*G73,2)</f>
        <v>0</v>
      </c>
    </row>
    <row r="74" spans="1:10" s="258" customFormat="1" ht="14.25" customHeight="1" x14ac:dyDescent="0.25">
      <c r="A74" s="275"/>
      <c r="B74" s="556"/>
      <c r="C74" s="556"/>
      <c r="D74" s="556"/>
      <c r="E74" s="326"/>
      <c r="F74" s="271"/>
      <c r="G74" s="272"/>
      <c r="H74" s="273"/>
    </row>
    <row r="75" spans="1:10" s="258" customFormat="1" ht="19.5" customHeight="1" x14ac:dyDescent="0.2">
      <c r="A75" s="281"/>
      <c r="B75" s="255" t="s">
        <v>215</v>
      </c>
      <c r="C75" s="285"/>
      <c r="D75" s="285"/>
      <c r="E75" s="285"/>
      <c r="F75" s="285"/>
      <c r="G75" s="285"/>
      <c r="H75" s="286">
        <f>SUM(H71:H74)</f>
        <v>0</v>
      </c>
    </row>
    <row r="76" spans="1:10" s="262" customFormat="1" ht="20.25" customHeight="1" x14ac:dyDescent="0.25">
      <c r="A76" s="270"/>
      <c r="B76" s="556"/>
      <c r="C76" s="556"/>
      <c r="D76" s="556"/>
      <c r="E76" s="328"/>
      <c r="F76" s="307"/>
      <c r="G76" s="290"/>
      <c r="H76" s="329"/>
      <c r="I76" s="330"/>
      <c r="J76" s="331"/>
    </row>
    <row r="77" spans="1:10" s="262" customFormat="1" ht="20.25" customHeight="1" x14ac:dyDescent="0.25">
      <c r="A77" s="256" t="s">
        <v>24</v>
      </c>
      <c r="B77" s="557" t="s">
        <v>185</v>
      </c>
      <c r="C77" s="557"/>
      <c r="D77" s="557"/>
      <c r="E77" s="324"/>
      <c r="F77" s="268"/>
      <c r="G77" s="268"/>
      <c r="H77" s="304"/>
      <c r="I77" s="330"/>
      <c r="J77" s="331"/>
    </row>
    <row r="78" spans="1:10" s="262" customFormat="1" ht="20.25" customHeight="1" x14ac:dyDescent="0.25">
      <c r="A78" s="266"/>
      <c r="B78" s="558"/>
      <c r="C78" s="558"/>
      <c r="D78" s="558"/>
      <c r="E78" s="324"/>
      <c r="F78" s="268"/>
      <c r="G78" s="268"/>
      <c r="H78" s="304"/>
      <c r="I78" s="330"/>
      <c r="J78" s="331"/>
    </row>
    <row r="79" spans="1:10" s="262" customFormat="1" ht="33.75" customHeight="1" x14ac:dyDescent="0.25">
      <c r="A79" s="270" t="s">
        <v>25</v>
      </c>
      <c r="B79" s="551" t="s">
        <v>216</v>
      </c>
      <c r="C79" s="551"/>
      <c r="D79" s="551"/>
      <c r="E79" s="292"/>
      <c r="F79" s="320"/>
      <c r="G79" s="272"/>
      <c r="H79" s="332"/>
      <c r="I79" s="330"/>
      <c r="J79" s="331"/>
    </row>
    <row r="80" spans="1:10" s="262" customFormat="1" ht="15.75" customHeight="1" x14ac:dyDescent="0.25">
      <c r="A80" s="270"/>
      <c r="B80" s="552" t="s">
        <v>217</v>
      </c>
      <c r="C80" s="552"/>
      <c r="D80" s="552"/>
      <c r="E80" s="292" t="s">
        <v>208</v>
      </c>
      <c r="F80" s="320">
        <v>80</v>
      </c>
      <c r="G80" s="272"/>
      <c r="H80" s="273">
        <f>G80*F80</f>
        <v>0</v>
      </c>
      <c r="I80" s="330"/>
      <c r="J80" s="331"/>
    </row>
    <row r="81" spans="1:10" s="262" customFormat="1" ht="12.75" customHeight="1" x14ac:dyDescent="0.25">
      <c r="A81" s="333"/>
      <c r="B81" s="553"/>
      <c r="C81" s="553"/>
      <c r="D81" s="553"/>
      <c r="E81" s="292"/>
      <c r="F81" s="320"/>
      <c r="G81" s="272"/>
      <c r="H81" s="273"/>
      <c r="I81" s="330"/>
      <c r="J81" s="331"/>
    </row>
    <row r="82" spans="1:10" s="235" customFormat="1" ht="18.75" x14ac:dyDescent="0.25">
      <c r="A82" s="334"/>
      <c r="B82" s="255" t="s">
        <v>218</v>
      </c>
      <c r="C82" s="285"/>
      <c r="D82" s="285"/>
      <c r="E82" s="285"/>
      <c r="F82" s="285"/>
      <c r="G82" s="285"/>
      <c r="H82" s="286">
        <f>SUM(H79:H81)</f>
        <v>0</v>
      </c>
    </row>
    <row r="83" spans="1:10" s="235" customFormat="1" ht="15.75" x14ac:dyDescent="0.25">
      <c r="A83" s="299"/>
      <c r="B83" s="299"/>
      <c r="C83" s="299"/>
      <c r="D83" s="299"/>
      <c r="E83" s="299"/>
      <c r="F83" s="299"/>
      <c r="G83" s="299"/>
      <c r="H83" s="299"/>
    </row>
  </sheetData>
  <mergeCells count="62">
    <mergeCell ref="B9:D9"/>
    <mergeCell ref="B2:G2"/>
    <mergeCell ref="B5:D5"/>
    <mergeCell ref="B6:D6"/>
    <mergeCell ref="B7:D7"/>
    <mergeCell ref="B8:D8"/>
    <mergeCell ref="B28:D28"/>
    <mergeCell ref="B10:D10"/>
    <mergeCell ref="E12:F12"/>
    <mergeCell ref="B14:D14"/>
    <mergeCell ref="B21:D21"/>
    <mergeCell ref="B22:D22"/>
    <mergeCell ref="B23:D23"/>
    <mergeCell ref="B24:D24"/>
    <mergeCell ref="B26:D26"/>
    <mergeCell ref="B27:D27"/>
    <mergeCell ref="B25:D25"/>
    <mergeCell ref="B42:D42"/>
    <mergeCell ref="B29:D29"/>
    <mergeCell ref="B30:D30"/>
    <mergeCell ref="B31:D31"/>
    <mergeCell ref="B34:D34"/>
    <mergeCell ref="B35:D35"/>
    <mergeCell ref="B36:D36"/>
    <mergeCell ref="B37:D37"/>
    <mergeCell ref="B38:D38"/>
    <mergeCell ref="B39:D39"/>
    <mergeCell ref="B40:D40"/>
    <mergeCell ref="B41:D41"/>
    <mergeCell ref="B56:D56"/>
    <mergeCell ref="B43:D43"/>
    <mergeCell ref="B44:D44"/>
    <mergeCell ref="B45:D45"/>
    <mergeCell ref="B46:D46"/>
    <mergeCell ref="B49:D49"/>
    <mergeCell ref="B50:D50"/>
    <mergeCell ref="B51:D51"/>
    <mergeCell ref="B52:D52"/>
    <mergeCell ref="B53:D53"/>
    <mergeCell ref="B54:D54"/>
    <mergeCell ref="B55:D55"/>
    <mergeCell ref="B71:D71"/>
    <mergeCell ref="B57:D57"/>
    <mergeCell ref="B58:D58"/>
    <mergeCell ref="B61:D61"/>
    <mergeCell ref="B62:D62"/>
    <mergeCell ref="B63:D63"/>
    <mergeCell ref="B64:D64"/>
    <mergeCell ref="B65:D65"/>
    <mergeCell ref="B66:D66"/>
    <mergeCell ref="B68:D68"/>
    <mergeCell ref="B69:D69"/>
    <mergeCell ref="B70:D70"/>
    <mergeCell ref="B79:D79"/>
    <mergeCell ref="B80:D80"/>
    <mergeCell ref="B81:D81"/>
    <mergeCell ref="B72:D72"/>
    <mergeCell ref="B73:D73"/>
    <mergeCell ref="B74:D74"/>
    <mergeCell ref="B76:D76"/>
    <mergeCell ref="B77:D77"/>
    <mergeCell ref="B78:D78"/>
  </mergeCells>
  <pageMargins left="0.7" right="0.7" top="0.75" bottom="0.75" header="0.3" footer="0.3"/>
  <pageSetup paperSize="9" scale="65" orientation="portrait" r:id="rId1"/>
  <rowBreaks count="4" manualBreakCount="4">
    <brk id="17" max="16383" man="1"/>
    <brk id="33" max="16383" man="1"/>
    <brk id="59" max="16383" man="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9"/>
  <sheetViews>
    <sheetView view="pageBreakPreview" topLeftCell="A76" zoomScaleNormal="100" zoomScaleSheetLayoutView="100" workbookViewId="0">
      <selection activeCell="E103" sqref="E103"/>
    </sheetView>
  </sheetViews>
  <sheetFormatPr defaultRowHeight="12.75" x14ac:dyDescent="0.2"/>
  <cols>
    <col min="1" max="1" width="5.85546875" customWidth="1"/>
    <col min="2" max="2" width="50" customWidth="1"/>
    <col min="3" max="3" width="8.140625" customWidth="1"/>
    <col min="4" max="4" width="18.28515625" customWidth="1"/>
    <col min="5" max="5" width="16.7109375" customWidth="1"/>
    <col min="6" max="6" width="16.85546875" customWidth="1"/>
  </cols>
  <sheetData>
    <row r="1" spans="1:6" s="140" customFormat="1" ht="15.75" customHeight="1" x14ac:dyDescent="0.2">
      <c r="C1" s="141"/>
      <c r="D1" s="141"/>
      <c r="E1" s="142"/>
      <c r="F1" s="142"/>
    </row>
    <row r="2" spans="1:6" s="140" customFormat="1" ht="15.75" customHeight="1" x14ac:dyDescent="0.2">
      <c r="C2" s="141"/>
      <c r="D2" s="141"/>
      <c r="E2" s="142"/>
      <c r="F2" s="142"/>
    </row>
    <row r="3" spans="1:6" s="140" customFormat="1" ht="15.75" customHeight="1" x14ac:dyDescent="0.2">
      <c r="C3" s="141"/>
      <c r="D3" s="141"/>
      <c r="E3" s="142"/>
      <c r="F3" s="142"/>
    </row>
    <row r="4" spans="1:6" s="140" customFormat="1" ht="15.75" customHeight="1" x14ac:dyDescent="0.2">
      <c r="C4" s="141"/>
      <c r="D4" s="141"/>
      <c r="E4" s="142"/>
      <c r="F4" s="142"/>
    </row>
    <row r="5" spans="1:6" s="140" customFormat="1" ht="15" customHeight="1" x14ac:dyDescent="0.25">
      <c r="A5" s="143"/>
      <c r="B5" s="584" t="s">
        <v>132</v>
      </c>
      <c r="C5" s="584"/>
      <c r="D5" s="144"/>
      <c r="E5" s="145"/>
      <c r="F5" s="145"/>
    </row>
    <row r="6" spans="1:6" s="140" customFormat="1" ht="15.75" customHeight="1" x14ac:dyDescent="0.2">
      <c r="A6" s="141"/>
      <c r="C6" s="141"/>
      <c r="D6" s="141"/>
      <c r="E6" s="142"/>
      <c r="F6" s="142"/>
    </row>
    <row r="7" spans="1:6" s="140" customFormat="1" ht="15" customHeight="1" x14ac:dyDescent="0.25">
      <c r="A7" s="146" t="s">
        <v>2</v>
      </c>
      <c r="B7" s="147" t="s">
        <v>133</v>
      </c>
      <c r="C7" s="148"/>
      <c r="D7" s="149">
        <f>F44</f>
        <v>0</v>
      </c>
      <c r="E7" s="145"/>
      <c r="F7" s="145"/>
    </row>
    <row r="8" spans="1:6" s="140" customFormat="1" ht="15" customHeight="1" x14ac:dyDescent="0.25">
      <c r="A8" s="150"/>
      <c r="B8" s="151"/>
      <c r="C8" s="152"/>
      <c r="D8" s="153"/>
      <c r="E8" s="145"/>
      <c r="F8" s="145"/>
    </row>
    <row r="9" spans="1:6" s="140" customFormat="1" ht="15" customHeight="1" x14ac:dyDescent="0.25">
      <c r="A9" s="146" t="s">
        <v>3</v>
      </c>
      <c r="B9" s="147" t="s">
        <v>134</v>
      </c>
      <c r="C9" s="148"/>
      <c r="D9" s="154">
        <f>F66</f>
        <v>0</v>
      </c>
      <c r="E9" s="145"/>
      <c r="F9" s="145"/>
    </row>
    <row r="10" spans="1:6" s="140" customFormat="1" ht="18" customHeight="1" x14ac:dyDescent="0.25">
      <c r="A10" s="150"/>
      <c r="B10" s="151"/>
      <c r="C10"/>
      <c r="D10" s="155"/>
      <c r="E10" s="145"/>
      <c r="F10" s="145"/>
    </row>
    <row r="11" spans="1:6" s="140" customFormat="1" ht="15" customHeight="1" x14ac:dyDescent="0.25">
      <c r="A11" s="146" t="s">
        <v>5</v>
      </c>
      <c r="B11" s="147" t="s">
        <v>135</v>
      </c>
      <c r="C11" s="148"/>
      <c r="D11" s="154">
        <f>F84</f>
        <v>0</v>
      </c>
      <c r="E11" s="145"/>
      <c r="F11" s="145"/>
    </row>
    <row r="12" spans="1:6" s="140" customFormat="1" ht="15" customHeight="1" x14ac:dyDescent="0.2">
      <c r="A12" s="151"/>
      <c r="B12" s="151"/>
      <c r="C12" s="151"/>
      <c r="D12" s="151"/>
      <c r="E12" s="145"/>
      <c r="F12" s="145"/>
    </row>
    <row r="13" spans="1:6" s="140" customFormat="1" ht="15" customHeight="1" x14ac:dyDescent="0.25">
      <c r="A13" s="146" t="s">
        <v>18</v>
      </c>
      <c r="B13" s="147" t="s">
        <v>136</v>
      </c>
      <c r="C13" s="148"/>
      <c r="D13" s="154">
        <f>F107</f>
        <v>0</v>
      </c>
      <c r="E13" s="145"/>
      <c r="F13" s="145"/>
    </row>
    <row r="14" spans="1:6" s="140" customFormat="1" ht="15" customHeight="1" x14ac:dyDescent="0.25">
      <c r="A14" s="150"/>
      <c r="B14" s="156"/>
      <c r="C14" s="157"/>
      <c r="D14" s="153"/>
      <c r="E14" s="145"/>
      <c r="F14" s="145"/>
    </row>
    <row r="15" spans="1:6" s="140" customFormat="1" ht="15" customHeight="1" thickBot="1" x14ac:dyDescent="0.3">
      <c r="A15" s="150"/>
      <c r="B15" s="156"/>
      <c r="C15" s="157"/>
      <c r="D15" s="153"/>
      <c r="E15" s="145"/>
      <c r="F15" s="145"/>
    </row>
    <row r="16" spans="1:6" s="140" customFormat="1" ht="15" customHeight="1" x14ac:dyDescent="0.2">
      <c r="A16" s="158"/>
      <c r="B16" s="159" t="s">
        <v>137</v>
      </c>
      <c r="C16" s="585">
        <f>SUM(D7:D15)</f>
        <v>0</v>
      </c>
      <c r="D16" s="585"/>
      <c r="E16" s="160"/>
      <c r="F16" s="160"/>
    </row>
    <row r="17" spans="1:6" s="140" customFormat="1" ht="15" customHeight="1" x14ac:dyDescent="0.2">
      <c r="A17" s="161"/>
      <c r="B17" s="162" t="s">
        <v>138</v>
      </c>
      <c r="C17" s="155"/>
      <c r="D17" s="155">
        <f>C16*0.25</f>
        <v>0</v>
      </c>
      <c r="E17" s="142"/>
      <c r="F17" s="142"/>
    </row>
    <row r="18" spans="1:6" s="140" customFormat="1" ht="15" customHeight="1" x14ac:dyDescent="0.2">
      <c r="A18" s="161"/>
      <c r="B18" s="162" t="s">
        <v>139</v>
      </c>
      <c r="C18" s="155"/>
      <c r="D18" s="155">
        <f>C16+D17</f>
        <v>0</v>
      </c>
      <c r="E18" s="142"/>
      <c r="F18" s="142"/>
    </row>
    <row r="19" spans="1:6" s="140" customFormat="1" ht="15" customHeight="1" x14ac:dyDescent="0.2">
      <c r="A19" s="161"/>
      <c r="B19" s="162"/>
      <c r="C19" s="155"/>
      <c r="D19" s="155"/>
      <c r="E19" s="142"/>
      <c r="F19" s="142"/>
    </row>
    <row r="20" spans="1:6" s="140" customFormat="1" ht="15" customHeight="1" x14ac:dyDescent="0.2">
      <c r="A20" s="161"/>
      <c r="B20" s="162"/>
      <c r="C20" s="155"/>
      <c r="D20" s="155"/>
      <c r="E20" s="142"/>
      <c r="F20" s="142"/>
    </row>
    <row r="21" spans="1:6" s="140" customFormat="1" ht="15" customHeight="1" x14ac:dyDescent="0.2">
      <c r="A21" s="161"/>
      <c r="B21" s="162"/>
      <c r="C21" s="155"/>
      <c r="D21" s="155"/>
      <c r="E21" s="142"/>
      <c r="F21" s="142"/>
    </row>
    <row r="22" spans="1:6" s="140" customFormat="1" ht="15" customHeight="1" x14ac:dyDescent="0.2">
      <c r="A22" s="161"/>
      <c r="B22" s="162"/>
      <c r="C22" s="155"/>
      <c r="D22" s="155"/>
      <c r="E22" s="142"/>
      <c r="F22" s="142"/>
    </row>
    <row r="23" spans="1:6" s="140" customFormat="1" ht="15" customHeight="1" x14ac:dyDescent="0.2">
      <c r="A23" s="161"/>
      <c r="B23" s="162"/>
      <c r="C23" s="155"/>
      <c r="D23" s="163"/>
      <c r="E23" s="142"/>
      <c r="F23" s="142"/>
    </row>
    <row r="24" spans="1:6" s="140" customFormat="1" ht="15" customHeight="1" x14ac:dyDescent="0.2">
      <c r="A24" s="164" t="s">
        <v>140</v>
      </c>
      <c r="B24" s="164" t="s">
        <v>141</v>
      </c>
      <c r="C24" s="164" t="s">
        <v>142</v>
      </c>
      <c r="D24" s="164" t="s">
        <v>143</v>
      </c>
      <c r="E24" s="165" t="s">
        <v>144</v>
      </c>
      <c r="F24" s="166" t="s">
        <v>145</v>
      </c>
    </row>
    <row r="25" spans="1:6" s="140" customFormat="1" ht="15" customHeight="1" x14ac:dyDescent="0.2">
      <c r="A25" s="167"/>
      <c r="B25" s="168"/>
      <c r="C25" s="164" t="s">
        <v>146</v>
      </c>
      <c r="D25" s="167"/>
      <c r="E25" s="165" t="s">
        <v>147</v>
      </c>
      <c r="F25" s="166" t="s">
        <v>147</v>
      </c>
    </row>
    <row r="26" spans="1:6" s="140" customFormat="1" ht="15" customHeight="1" thickBot="1" x14ac:dyDescent="0.25">
      <c r="A26" s="169"/>
      <c r="B26"/>
      <c r="C26" s="169"/>
      <c r="D26" s="169"/>
      <c r="E26" s="170"/>
      <c r="F26" s="170"/>
    </row>
    <row r="27" spans="1:6" s="140" customFormat="1" ht="15.75" customHeight="1" thickBot="1" x14ac:dyDescent="0.25">
      <c r="A27" s="171" t="s">
        <v>2</v>
      </c>
      <c r="B27" s="172" t="s">
        <v>133</v>
      </c>
      <c r="C27" s="173"/>
      <c r="D27" s="173"/>
      <c r="E27" s="174"/>
      <c r="F27" s="175"/>
    </row>
    <row r="28" spans="1:6" s="140" customFormat="1" ht="15" customHeight="1" x14ac:dyDescent="0.2">
      <c r="A28" s="176"/>
      <c r="B28" s="177"/>
      <c r="C28" s="176"/>
      <c r="D28" s="176"/>
      <c r="E28" s="178"/>
      <c r="F28" s="178"/>
    </row>
    <row r="29" spans="1:6" s="140" customFormat="1" ht="16.5" customHeight="1" x14ac:dyDescent="0.2">
      <c r="A29" s="176" t="s">
        <v>2</v>
      </c>
      <c r="B29" s="145" t="s">
        <v>148</v>
      </c>
      <c r="C29" s="179"/>
      <c r="D29" s="179"/>
      <c r="E29" s="180"/>
      <c r="F29" s="180"/>
    </row>
    <row r="30" spans="1:6" s="140" customFormat="1" ht="81" customHeight="1" x14ac:dyDescent="0.2">
      <c r="A30" s="176"/>
      <c r="B30" s="145" t="s">
        <v>438</v>
      </c>
      <c r="C30" s="179" t="s">
        <v>149</v>
      </c>
      <c r="D30" s="179">
        <f>(1.22+13.89+32.82+2)*1.2</f>
        <v>59.915999999999997</v>
      </c>
      <c r="E30" s="180"/>
      <c r="F30" s="180">
        <f>D30*E30</f>
        <v>0</v>
      </c>
    </row>
    <row r="31" spans="1:6" s="140" customFormat="1" ht="15" customHeight="1" x14ac:dyDescent="0.2">
      <c r="A31" s="176"/>
      <c r="B31" s="177"/>
      <c r="C31" s="176"/>
      <c r="D31" s="176"/>
      <c r="E31" s="178"/>
      <c r="F31" s="178"/>
    </row>
    <row r="32" spans="1:6" s="140" customFormat="1" ht="78" customHeight="1" x14ac:dyDescent="0.2">
      <c r="A32" s="181" t="s">
        <v>3</v>
      </c>
      <c r="B32" s="182" t="s">
        <v>150</v>
      </c>
      <c r="C32" s="176"/>
      <c r="D32" s="176"/>
      <c r="E32" s="178"/>
      <c r="F32" s="178"/>
    </row>
    <row r="33" spans="1:8" s="140" customFormat="1" ht="15" customHeight="1" x14ac:dyDescent="0.2">
      <c r="A33" s="181"/>
      <c r="B33" s="182" t="s">
        <v>151</v>
      </c>
      <c r="C33" s="176" t="s">
        <v>149</v>
      </c>
      <c r="D33" s="176">
        <f>(0.57+3.85+1.93+1.5)*1.2</f>
        <v>9.42</v>
      </c>
      <c r="E33" s="178"/>
      <c r="F33" s="178">
        <f>D33*E33</f>
        <v>0</v>
      </c>
    </row>
    <row r="34" spans="1:8" s="140" customFormat="1" ht="15" customHeight="1" x14ac:dyDescent="0.2">
      <c r="A34" s="176"/>
      <c r="B34" s="177"/>
      <c r="C34" s="176"/>
      <c r="D34" s="176"/>
      <c r="E34" s="178"/>
      <c r="F34" s="178"/>
    </row>
    <row r="35" spans="1:8" s="140" customFormat="1" ht="21" customHeight="1" x14ac:dyDescent="0.2">
      <c r="A35" s="176" t="s">
        <v>5</v>
      </c>
      <c r="B35" s="586" t="s">
        <v>152</v>
      </c>
      <c r="C35" s="176"/>
      <c r="D35" s="176"/>
      <c r="E35" s="178"/>
      <c r="F35" s="178"/>
    </row>
    <row r="36" spans="1:8" s="140" customFormat="1" ht="30" customHeight="1" x14ac:dyDescent="0.2">
      <c r="A36" s="176"/>
      <c r="B36" s="586"/>
      <c r="C36" s="176" t="s">
        <v>28</v>
      </c>
      <c r="D36" s="176">
        <v>2</v>
      </c>
      <c r="E36" s="178"/>
      <c r="F36" s="178">
        <f>D36*E36</f>
        <v>0</v>
      </c>
    </row>
    <row r="37" spans="1:8" s="140" customFormat="1" ht="15" customHeight="1" x14ac:dyDescent="0.2">
      <c r="A37" s="176"/>
      <c r="B37" s="177"/>
      <c r="C37" s="176"/>
      <c r="D37" s="176"/>
      <c r="E37" s="178"/>
      <c r="F37" s="178"/>
    </row>
    <row r="38" spans="1:8" s="140" customFormat="1" ht="36.75" customHeight="1" x14ac:dyDescent="0.2">
      <c r="A38" s="587" t="s">
        <v>18</v>
      </c>
      <c r="B38" s="177" t="s">
        <v>153</v>
      </c>
      <c r="C38" s="176"/>
      <c r="D38" s="183"/>
      <c r="E38" s="184"/>
      <c r="F38" s="178"/>
    </row>
    <row r="39" spans="1:8" s="140" customFormat="1" ht="15" customHeight="1" x14ac:dyDescent="0.2">
      <c r="A39" s="587"/>
      <c r="B39" s="177" t="s">
        <v>154</v>
      </c>
      <c r="C39" s="176" t="s">
        <v>28</v>
      </c>
      <c r="D39" s="185">
        <v>1</v>
      </c>
      <c r="E39" s="184"/>
      <c r="F39" s="178">
        <f>D39*E39</f>
        <v>0</v>
      </c>
      <c r="H39" s="520"/>
    </row>
    <row r="40" spans="1:8" s="140" customFormat="1" ht="15" customHeight="1" x14ac:dyDescent="0.2">
      <c r="A40" s="176"/>
      <c r="B40" s="177"/>
      <c r="C40" s="176"/>
      <c r="D40" s="176"/>
      <c r="E40" s="178"/>
      <c r="F40" s="178"/>
    </row>
    <row r="41" spans="1:8" s="140" customFormat="1" ht="15.75" customHeight="1" x14ac:dyDescent="0.2">
      <c r="A41" s="587" t="s">
        <v>22</v>
      </c>
      <c r="B41" s="586" t="s">
        <v>439</v>
      </c>
      <c r="C41" s="176"/>
      <c r="D41" s="186"/>
      <c r="E41" s="184"/>
      <c r="F41" s="178"/>
    </row>
    <row r="42" spans="1:8" s="140" customFormat="1" ht="44.25" customHeight="1" x14ac:dyDescent="0.2">
      <c r="A42" s="587"/>
      <c r="B42" s="586"/>
      <c r="C42" s="176" t="s">
        <v>28</v>
      </c>
      <c r="D42" s="187">
        <v>1</v>
      </c>
      <c r="E42" s="184"/>
      <c r="F42" s="178">
        <f>D42*E42</f>
        <v>0</v>
      </c>
    </row>
    <row r="43" spans="1:8" s="140" customFormat="1" ht="15.75" customHeight="1" thickBot="1" x14ac:dyDescent="0.25">
      <c r="A43" s="176"/>
      <c r="B43" s="177"/>
      <c r="C43" s="176"/>
      <c r="D43" s="176"/>
      <c r="E43" s="178"/>
      <c r="F43" s="178"/>
    </row>
    <row r="44" spans="1:8" s="140" customFormat="1" ht="15" customHeight="1" thickBot="1" x14ac:dyDescent="0.25">
      <c r="A44" s="188"/>
      <c r="B44" s="189" t="s">
        <v>31</v>
      </c>
      <c r="C44" s="190"/>
      <c r="D44" s="190"/>
      <c r="E44" s="191"/>
      <c r="F44" s="192">
        <f>SUM(F29:F42)</f>
        <v>0</v>
      </c>
    </row>
    <row r="45" spans="1:8" s="140" customFormat="1" ht="15.75" customHeight="1" x14ac:dyDescent="0.2">
      <c r="A45" s="179"/>
      <c r="B45" s="193"/>
      <c r="C45" s="179"/>
      <c r="D45" s="179"/>
      <c r="E45" s="170"/>
      <c r="F45" s="170"/>
    </row>
    <row r="46" spans="1:8" s="140" customFormat="1" ht="15.75" customHeight="1" x14ac:dyDescent="0.2">
      <c r="A46" s="179"/>
      <c r="B46" s="193"/>
      <c r="C46" s="179"/>
      <c r="D46" s="179"/>
      <c r="E46" s="170"/>
      <c r="F46" s="170"/>
    </row>
    <row r="47" spans="1:8" s="140" customFormat="1" ht="15.75" customHeight="1" x14ac:dyDescent="0.2">
      <c r="A47" s="179"/>
      <c r="B47" s="193"/>
      <c r="C47" s="179"/>
      <c r="D47" s="179"/>
      <c r="E47" s="170"/>
      <c r="F47" s="170"/>
    </row>
    <row r="48" spans="1:8" s="140" customFormat="1" ht="15.75" customHeight="1" x14ac:dyDescent="0.2">
      <c r="A48" s="164" t="s">
        <v>140</v>
      </c>
      <c r="B48" s="164" t="s">
        <v>141</v>
      </c>
      <c r="C48" s="164" t="s">
        <v>142</v>
      </c>
      <c r="D48" s="164" t="s">
        <v>143</v>
      </c>
      <c r="E48" s="165" t="s">
        <v>144</v>
      </c>
      <c r="F48" s="166" t="s">
        <v>145</v>
      </c>
    </row>
    <row r="49" spans="1:6" s="140" customFormat="1" ht="15.75" customHeight="1" x14ac:dyDescent="0.2">
      <c r="A49" s="167"/>
      <c r="B49" s="168"/>
      <c r="C49" s="164" t="s">
        <v>146</v>
      </c>
      <c r="D49" s="167"/>
      <c r="E49" s="165" t="s">
        <v>147</v>
      </c>
      <c r="F49" s="166" t="s">
        <v>147</v>
      </c>
    </row>
    <row r="50" spans="1:6" s="140" customFormat="1" ht="15.75" customHeight="1" thickBot="1" x14ac:dyDescent="0.25">
      <c r="A50" s="179"/>
      <c r="B50" s="193"/>
      <c r="C50" s="179"/>
      <c r="D50" s="179"/>
      <c r="E50" s="170"/>
      <c r="F50" s="170"/>
    </row>
    <row r="51" spans="1:6" s="140" customFormat="1" ht="15.75" customHeight="1" thickBot="1" x14ac:dyDescent="0.3">
      <c r="A51" s="194" t="s">
        <v>3</v>
      </c>
      <c r="B51" s="195" t="s">
        <v>134</v>
      </c>
      <c r="C51" s="196"/>
      <c r="D51" s="196"/>
      <c r="E51" s="197"/>
      <c r="F51" s="198"/>
    </row>
    <row r="52" spans="1:6" s="140" customFormat="1" ht="15" customHeight="1" x14ac:dyDescent="0.2">
      <c r="A52" s="141"/>
      <c r="B52" s="145"/>
      <c r="C52" s="141"/>
      <c r="D52" s="141"/>
      <c r="E52" s="142"/>
      <c r="F52" s="142"/>
    </row>
    <row r="53" spans="1:6" s="140" customFormat="1" ht="64.5" customHeight="1" x14ac:dyDescent="0.2">
      <c r="A53" s="583" t="s">
        <v>2</v>
      </c>
      <c r="B53" s="145" t="s">
        <v>155</v>
      </c>
      <c r="C53" s="583"/>
      <c r="D53" s="583"/>
      <c r="E53" s="582"/>
      <c r="F53" s="582"/>
    </row>
    <row r="54" spans="1:6" s="140" customFormat="1" ht="33.75" customHeight="1" x14ac:dyDescent="0.2">
      <c r="A54" s="583"/>
      <c r="B54" s="145" t="s">
        <v>156</v>
      </c>
      <c r="C54" s="583"/>
      <c r="D54" s="583"/>
      <c r="E54" s="582"/>
      <c r="F54" s="582"/>
    </row>
    <row r="55" spans="1:6" s="140" customFormat="1" ht="14.25" customHeight="1" x14ac:dyDescent="0.2">
      <c r="A55" s="179"/>
      <c r="B55" s="145" t="s">
        <v>157</v>
      </c>
      <c r="C55" s="179" t="s">
        <v>149</v>
      </c>
      <c r="D55" s="179">
        <f>(6*3.67)*1.2</f>
        <v>26.423999999999999</v>
      </c>
      <c r="E55" s="180"/>
      <c r="F55" s="180">
        <f t="shared" ref="F55:F56" si="0">D55*E55</f>
        <v>0</v>
      </c>
    </row>
    <row r="56" spans="1:6" s="140" customFormat="1" ht="14.25" customHeight="1" x14ac:dyDescent="0.2">
      <c r="A56" s="179"/>
      <c r="B56" s="145" t="s">
        <v>158</v>
      </c>
      <c r="C56" s="179" t="s">
        <v>149</v>
      </c>
      <c r="D56" s="179">
        <f>(47.65+1.97+34.81+3.69+46.14)*1.2</f>
        <v>161.11199999999999</v>
      </c>
      <c r="E56" s="180"/>
      <c r="F56" s="180">
        <f t="shared" si="0"/>
        <v>0</v>
      </c>
    </row>
    <row r="57" spans="1:6" s="140" customFormat="1" ht="19.5" customHeight="1" x14ac:dyDescent="0.2">
      <c r="A57" s="179"/>
      <c r="B57" s="145"/>
      <c r="C57" s="179"/>
      <c r="D57" s="179"/>
      <c r="E57" s="180"/>
      <c r="F57" s="180"/>
    </row>
    <row r="58" spans="1:6" s="140" customFormat="1" ht="18" customHeight="1" x14ac:dyDescent="0.2">
      <c r="A58" s="179" t="s">
        <v>3</v>
      </c>
      <c r="B58" s="199" t="s">
        <v>159</v>
      </c>
      <c r="C58" s="179"/>
      <c r="D58" s="179"/>
      <c r="E58" s="180"/>
      <c r="F58" s="180"/>
    </row>
    <row r="59" spans="1:6" s="140" customFormat="1" ht="17.25" customHeight="1" x14ac:dyDescent="0.2">
      <c r="A59" s="179"/>
      <c r="B59" s="145" t="s">
        <v>160</v>
      </c>
      <c r="C59" s="179" t="s">
        <v>161</v>
      </c>
      <c r="D59" s="179">
        <v>8</v>
      </c>
      <c r="E59" s="180"/>
      <c r="F59" s="180">
        <f>D59*E59</f>
        <v>0</v>
      </c>
    </row>
    <row r="60" spans="1:6" s="140" customFormat="1" ht="15" customHeight="1" x14ac:dyDescent="0.2">
      <c r="A60" s="179"/>
      <c r="B60" s="145" t="s">
        <v>162</v>
      </c>
      <c r="C60" s="179" t="s">
        <v>149</v>
      </c>
      <c r="D60" s="179">
        <f>((4*6.14)+(4*12.14))*1.2</f>
        <v>87.744</v>
      </c>
      <c r="E60" s="180"/>
      <c r="F60" s="180">
        <f>D60*E60</f>
        <v>0</v>
      </c>
    </row>
    <row r="61" spans="1:6" s="140" customFormat="1" ht="18" customHeight="1" x14ac:dyDescent="0.2">
      <c r="A61" s="179"/>
      <c r="B61" s="145" t="s">
        <v>163</v>
      </c>
      <c r="C61" s="179" t="s">
        <v>149</v>
      </c>
      <c r="D61" s="179">
        <f>(41.23*2)*1.2</f>
        <v>98.951999999999984</v>
      </c>
      <c r="E61" s="180"/>
      <c r="F61" s="180">
        <f>D61*E61</f>
        <v>0</v>
      </c>
    </row>
    <row r="62" spans="1:6" s="140" customFormat="1" ht="18" customHeight="1" x14ac:dyDescent="0.2">
      <c r="A62" s="179"/>
      <c r="B62" s="145"/>
      <c r="C62" s="179"/>
      <c r="D62" s="179"/>
      <c r="E62" s="180"/>
      <c r="F62" s="180"/>
    </row>
    <row r="63" spans="1:6" s="140" customFormat="1" ht="18" customHeight="1" x14ac:dyDescent="0.2">
      <c r="A63" s="179" t="s">
        <v>5</v>
      </c>
      <c r="B63" s="145" t="s">
        <v>164</v>
      </c>
      <c r="C63" s="179"/>
      <c r="D63" s="179"/>
      <c r="E63" s="180"/>
      <c r="F63" s="180"/>
    </row>
    <row r="64" spans="1:6" s="140" customFormat="1" ht="36" customHeight="1" x14ac:dyDescent="0.2">
      <c r="A64" s="179"/>
      <c r="B64" s="200" t="s">
        <v>165</v>
      </c>
      <c r="C64" s="201" t="s">
        <v>28</v>
      </c>
      <c r="D64" s="201">
        <v>2</v>
      </c>
      <c r="E64" s="202"/>
      <c r="F64" s="202">
        <f>D64*E64</f>
        <v>0</v>
      </c>
    </row>
    <row r="65" spans="1:6" s="140" customFormat="1" ht="15.75" customHeight="1" thickBot="1" x14ac:dyDescent="0.25">
      <c r="A65" s="179"/>
      <c r="B65" s="145"/>
      <c r="C65" s="179"/>
      <c r="D65" s="179"/>
      <c r="E65" s="180"/>
      <c r="F65" s="180"/>
    </row>
    <row r="66" spans="1:6" s="140" customFormat="1" ht="15" customHeight="1" thickBot="1" x14ac:dyDescent="0.25">
      <c r="A66" s="203"/>
      <c r="B66" s="204" t="s">
        <v>31</v>
      </c>
      <c r="C66" s="205"/>
      <c r="D66" s="205"/>
      <c r="E66" s="206"/>
      <c r="F66" s="207">
        <f>SUM(F55:F65)</f>
        <v>0</v>
      </c>
    </row>
    <row r="67" spans="1:6" s="140" customFormat="1" ht="18" customHeight="1" x14ac:dyDescent="0.2">
      <c r="A67" s="141"/>
      <c r="C67" s="141"/>
      <c r="D67" s="141"/>
      <c r="E67" s="142"/>
      <c r="F67" s="142"/>
    </row>
    <row r="68" spans="1:6" s="140" customFormat="1" ht="18" customHeight="1" x14ac:dyDescent="0.2">
      <c r="A68" s="141"/>
      <c r="C68" s="141"/>
      <c r="D68" s="141"/>
      <c r="E68" s="142"/>
      <c r="F68" s="142"/>
    </row>
    <row r="69" spans="1:6" s="140" customFormat="1" ht="18" customHeight="1" x14ac:dyDescent="0.2">
      <c r="A69" s="164" t="s">
        <v>140</v>
      </c>
      <c r="B69" s="164" t="s">
        <v>141</v>
      </c>
      <c r="C69" s="164" t="s">
        <v>142</v>
      </c>
      <c r="D69" s="164" t="s">
        <v>143</v>
      </c>
      <c r="E69" s="165" t="s">
        <v>144</v>
      </c>
      <c r="F69" s="166" t="s">
        <v>145</v>
      </c>
    </row>
    <row r="70" spans="1:6" s="140" customFormat="1" ht="18" customHeight="1" x14ac:dyDescent="0.2">
      <c r="A70" s="167"/>
      <c r="B70" s="168"/>
      <c r="C70" s="164" t="s">
        <v>146</v>
      </c>
      <c r="D70" s="167"/>
      <c r="E70" s="165" t="s">
        <v>147</v>
      </c>
      <c r="F70" s="166" t="s">
        <v>147</v>
      </c>
    </row>
    <row r="71" spans="1:6" s="140" customFormat="1" ht="18" customHeight="1" thickBot="1" x14ac:dyDescent="0.25">
      <c r="A71" s="141"/>
      <c r="C71" s="141"/>
      <c r="D71" s="141"/>
      <c r="E71" s="142"/>
      <c r="F71" s="142"/>
    </row>
    <row r="72" spans="1:6" s="140" customFormat="1" ht="15.75" customHeight="1" thickBot="1" x14ac:dyDescent="0.3">
      <c r="A72" s="194" t="s">
        <v>5</v>
      </c>
      <c r="B72" s="195" t="s">
        <v>135</v>
      </c>
      <c r="C72" s="196"/>
      <c r="D72" s="196"/>
      <c r="E72" s="197"/>
      <c r="F72" s="198"/>
    </row>
    <row r="73" spans="1:6" s="140" customFormat="1" ht="17.25" customHeight="1" x14ac:dyDescent="0.2">
      <c r="A73" s="141"/>
      <c r="B73" s="145"/>
      <c r="C73" s="141"/>
      <c r="D73" s="141"/>
      <c r="E73" s="142"/>
      <c r="F73" s="142"/>
    </row>
    <row r="74" spans="1:6" s="140" customFormat="1" ht="69.75" customHeight="1" x14ac:dyDescent="0.2">
      <c r="A74" s="141"/>
      <c r="B74" s="145" t="s">
        <v>440</v>
      </c>
      <c r="C74" s="141"/>
      <c r="D74" s="141"/>
      <c r="E74" s="142"/>
      <c r="F74" s="142"/>
    </row>
    <row r="75" spans="1:6" s="140" customFormat="1" ht="64.5" customHeight="1" x14ac:dyDescent="0.2">
      <c r="A75" s="583" t="s">
        <v>2</v>
      </c>
      <c r="B75" s="145" t="s">
        <v>155</v>
      </c>
      <c r="C75" s="583"/>
      <c r="D75" s="583"/>
      <c r="E75" s="582"/>
      <c r="F75" s="582"/>
    </row>
    <row r="76" spans="1:6" s="140" customFormat="1" ht="37.5" customHeight="1" x14ac:dyDescent="0.2">
      <c r="A76" s="583"/>
      <c r="B76" s="145" t="s">
        <v>156</v>
      </c>
      <c r="C76" s="583"/>
      <c r="D76" s="583"/>
      <c r="E76" s="582"/>
      <c r="F76" s="582"/>
    </row>
    <row r="77" spans="1:6" s="140" customFormat="1" ht="15" customHeight="1" x14ac:dyDescent="0.2">
      <c r="A77" s="208"/>
      <c r="B77" s="145" t="s">
        <v>166</v>
      </c>
      <c r="C77" s="179" t="s">
        <v>149</v>
      </c>
      <c r="D77" s="179">
        <f>(19.06+2.87)*1.2</f>
        <v>26.315999999999999</v>
      </c>
      <c r="E77" s="180"/>
      <c r="F77" s="180">
        <f>D77*E77</f>
        <v>0</v>
      </c>
    </row>
    <row r="78" spans="1:6" s="140" customFormat="1" ht="15" customHeight="1" x14ac:dyDescent="0.2">
      <c r="A78" s="179"/>
      <c r="B78" s="145" t="s">
        <v>167</v>
      </c>
      <c r="C78" s="179" t="s">
        <v>149</v>
      </c>
      <c r="D78" s="179">
        <f>(3.25+2.67+57.48+9.05+21.49)*1.2</f>
        <v>112.72799999999999</v>
      </c>
      <c r="E78" s="180"/>
      <c r="F78" s="180">
        <f>D78*E78</f>
        <v>0</v>
      </c>
    </row>
    <row r="79" spans="1:6" s="140" customFormat="1" ht="18" customHeight="1" x14ac:dyDescent="0.2">
      <c r="A79" s="179"/>
      <c r="B79" s="145"/>
      <c r="C79" s="179"/>
      <c r="D79" s="179"/>
      <c r="E79" s="180"/>
      <c r="F79" s="180"/>
    </row>
    <row r="80" spans="1:6" s="140" customFormat="1" ht="36.75" customHeight="1" x14ac:dyDescent="0.2">
      <c r="A80" s="179" t="s">
        <v>3</v>
      </c>
      <c r="B80" s="145" t="s">
        <v>168</v>
      </c>
      <c r="C80" s="179"/>
      <c r="D80" s="179"/>
      <c r="E80" s="180"/>
      <c r="F80" s="180"/>
    </row>
    <row r="81" spans="1:8" s="140" customFormat="1" ht="33" customHeight="1" x14ac:dyDescent="0.2">
      <c r="A81" s="179"/>
      <c r="B81" s="177" t="s">
        <v>169</v>
      </c>
      <c r="C81" s="201" t="s">
        <v>28</v>
      </c>
      <c r="D81" s="201">
        <v>5</v>
      </c>
      <c r="E81" s="202"/>
      <c r="F81" s="202">
        <f>D81*E81</f>
        <v>0</v>
      </c>
    </row>
    <row r="82" spans="1:8" s="140" customFormat="1" ht="18" customHeight="1" x14ac:dyDescent="0.2">
      <c r="A82" s="179"/>
      <c r="B82" s="177"/>
      <c r="C82" s="201"/>
      <c r="D82" s="201"/>
      <c r="E82" s="202"/>
      <c r="F82" s="202"/>
    </row>
    <row r="83" spans="1:8" s="140" customFormat="1" ht="15" customHeight="1" thickBot="1" x14ac:dyDescent="0.25">
      <c r="A83" s="179"/>
      <c r="B83" s="145"/>
      <c r="C83" s="179"/>
      <c r="D83" s="179"/>
      <c r="E83" s="180"/>
      <c r="F83" s="180"/>
    </row>
    <row r="84" spans="1:8" s="140" customFormat="1" ht="18" customHeight="1" thickBot="1" x14ac:dyDescent="0.25">
      <c r="A84" s="203"/>
      <c r="B84" s="209" t="s">
        <v>31</v>
      </c>
      <c r="C84" s="205"/>
      <c r="D84" s="205"/>
      <c r="E84" s="206"/>
      <c r="F84" s="207">
        <f>SUM(F75:F83)</f>
        <v>0</v>
      </c>
    </row>
    <row r="85" spans="1:8" s="140" customFormat="1" ht="18" customHeight="1" x14ac:dyDescent="0.2">
      <c r="A85" s="210"/>
      <c r="B85" s="211"/>
      <c r="C85" s="211"/>
      <c r="D85" s="211"/>
      <c r="E85" s="211"/>
      <c r="F85" s="211"/>
    </row>
    <row r="86" spans="1:8" s="140" customFormat="1" ht="18" customHeight="1" x14ac:dyDescent="0.2">
      <c r="A86" s="210"/>
      <c r="B86" s="211"/>
      <c r="C86" s="211"/>
      <c r="D86" s="211"/>
      <c r="E86" s="211"/>
      <c r="F86" s="211"/>
    </row>
    <row r="87" spans="1:8" s="140" customFormat="1" ht="18" customHeight="1" x14ac:dyDescent="0.2">
      <c r="A87" s="210"/>
      <c r="B87" s="211"/>
      <c r="C87" s="211"/>
      <c r="D87" s="211"/>
      <c r="E87" s="211"/>
      <c r="F87" s="211"/>
    </row>
    <row r="88" spans="1:8" s="140" customFormat="1" ht="18" customHeight="1" x14ac:dyDescent="0.2">
      <c r="A88" s="164" t="s">
        <v>140</v>
      </c>
      <c r="B88" s="164" t="s">
        <v>141</v>
      </c>
      <c r="C88" s="164" t="s">
        <v>142</v>
      </c>
      <c r="D88" s="164" t="s">
        <v>143</v>
      </c>
      <c r="E88" s="165" t="s">
        <v>144</v>
      </c>
      <c r="F88" s="166" t="s">
        <v>145</v>
      </c>
    </row>
    <row r="89" spans="1:8" s="140" customFormat="1" ht="18" customHeight="1" x14ac:dyDescent="0.2">
      <c r="A89" s="167"/>
      <c r="B89" s="168"/>
      <c r="C89" s="164" t="s">
        <v>146</v>
      </c>
      <c r="D89" s="167"/>
      <c r="E89" s="165" t="s">
        <v>147</v>
      </c>
      <c r="F89" s="166" t="s">
        <v>147</v>
      </c>
    </row>
    <row r="90" spans="1:8" s="140" customFormat="1" ht="18" customHeight="1" thickBot="1" x14ac:dyDescent="0.25">
      <c r="A90" s="141"/>
      <c r="C90" s="141"/>
      <c r="D90" s="141"/>
      <c r="E90" s="142"/>
      <c r="F90" s="142"/>
    </row>
    <row r="91" spans="1:8" s="140" customFormat="1" ht="19.5" customHeight="1" thickBot="1" x14ac:dyDescent="0.25">
      <c r="A91" s="212" t="s">
        <v>18</v>
      </c>
      <c r="B91" s="213" t="s">
        <v>136</v>
      </c>
      <c r="C91" s="214"/>
      <c r="D91" s="214"/>
      <c r="E91" s="215"/>
      <c r="F91" s="216"/>
      <c r="H91" s="520"/>
    </row>
    <row r="92" spans="1:8" s="140" customFormat="1" ht="17.25" customHeight="1" x14ac:dyDescent="0.2">
      <c r="A92" s="169"/>
      <c r="B92" s="217"/>
      <c r="C92" s="169"/>
      <c r="D92" s="169"/>
      <c r="E92" s="170"/>
      <c r="F92" s="170"/>
    </row>
    <row r="93" spans="1:8" s="140" customFormat="1" ht="203.25" customHeight="1" x14ac:dyDescent="0.2">
      <c r="A93" s="169"/>
      <c r="B93" s="524" t="s">
        <v>441</v>
      </c>
      <c r="C93" s="169"/>
      <c r="D93" s="169"/>
      <c r="E93" s="170"/>
      <c r="F93" s="170"/>
    </row>
    <row r="94" spans="1:8" s="140" customFormat="1" ht="14.25" customHeight="1" x14ac:dyDescent="0.2">
      <c r="A94" s="179" t="s">
        <v>2</v>
      </c>
      <c r="B94" s="200" t="s">
        <v>170</v>
      </c>
      <c r="C94" s="218" t="s">
        <v>149</v>
      </c>
      <c r="D94" s="219">
        <f>D55+D56+D77+D78</f>
        <v>326.58</v>
      </c>
      <c r="E94" s="180"/>
      <c r="F94" s="180">
        <f t="shared" ref="F94:F97" si="1">D94*E94</f>
        <v>0</v>
      </c>
    </row>
    <row r="95" spans="1:8" s="140" customFormat="1" ht="18.75" customHeight="1" x14ac:dyDescent="0.2">
      <c r="A95" s="179"/>
      <c r="B95" s="200"/>
      <c r="C95" s="218"/>
      <c r="D95" s="219"/>
      <c r="E95" s="180"/>
      <c r="F95" s="180"/>
    </row>
    <row r="96" spans="1:8" s="140" customFormat="1" ht="34.5" customHeight="1" x14ac:dyDescent="0.2">
      <c r="A96" s="179" t="s">
        <v>3</v>
      </c>
      <c r="B96" s="200" t="s">
        <v>171</v>
      </c>
      <c r="C96" s="218"/>
      <c r="D96" s="219"/>
      <c r="E96" s="180"/>
      <c r="F96" s="180"/>
    </row>
    <row r="97" spans="1:9" s="140" customFormat="1" ht="31.5" customHeight="1" x14ac:dyDescent="0.2">
      <c r="A97" s="179"/>
      <c r="B97" s="200" t="s">
        <v>172</v>
      </c>
      <c r="C97" s="218" t="s">
        <v>173</v>
      </c>
      <c r="D97" s="219">
        <f>D94*0.8*1.6</f>
        <v>418.02240000000006</v>
      </c>
      <c r="E97" s="180"/>
      <c r="F97" s="180">
        <f t="shared" si="1"/>
        <v>0</v>
      </c>
    </row>
    <row r="98" spans="1:9" s="140" customFormat="1" ht="15.75" customHeight="1" x14ac:dyDescent="0.2">
      <c r="A98" s="179"/>
      <c r="B98" s="200"/>
      <c r="C98" s="218"/>
      <c r="D98" s="219"/>
      <c r="E98" s="180"/>
      <c r="F98" s="180"/>
      <c r="I98" s="140" t="s">
        <v>174</v>
      </c>
    </row>
    <row r="99" spans="1:9" s="140" customFormat="1" ht="47.25" customHeight="1" x14ac:dyDescent="0.2">
      <c r="A99" s="179" t="s">
        <v>5</v>
      </c>
      <c r="B99" s="200" t="s">
        <v>175</v>
      </c>
      <c r="C99" s="220" t="s">
        <v>173</v>
      </c>
      <c r="D99" s="221">
        <f>D94*0.8*0.1</f>
        <v>26.126400000000004</v>
      </c>
      <c r="E99" s="202"/>
      <c r="F99" s="202">
        <f>D99*E99</f>
        <v>0</v>
      </c>
    </row>
    <row r="100" spans="1:9" s="140" customFormat="1" ht="15.75" customHeight="1" x14ac:dyDescent="0.2">
      <c r="A100" s="141"/>
      <c r="B100" s="200"/>
      <c r="C100" s="220"/>
      <c r="D100" s="221"/>
      <c r="E100" s="202"/>
      <c r="F100" s="202"/>
    </row>
    <row r="101" spans="1:9" s="140" customFormat="1" ht="31.5" customHeight="1" x14ac:dyDescent="0.2">
      <c r="A101" s="179" t="s">
        <v>18</v>
      </c>
      <c r="B101" s="177" t="s">
        <v>176</v>
      </c>
      <c r="C101" s="218" t="s">
        <v>173</v>
      </c>
      <c r="D101" s="219">
        <v>311.45</v>
      </c>
      <c r="E101" s="180"/>
      <c r="F101" s="180">
        <f>D101*E101</f>
        <v>0</v>
      </c>
    </row>
    <row r="102" spans="1:9" s="140" customFormat="1" ht="17.25" customHeight="1" x14ac:dyDescent="0.2">
      <c r="A102" s="179"/>
      <c r="B102" s="177"/>
      <c r="C102" s="218"/>
      <c r="D102" s="219"/>
      <c r="E102" s="180"/>
      <c r="F102" s="180"/>
    </row>
    <row r="103" spans="1:9" s="140" customFormat="1" ht="125.25" customHeight="1" x14ac:dyDescent="0.2">
      <c r="A103" s="179" t="s">
        <v>22</v>
      </c>
      <c r="B103" s="222" t="s">
        <v>177</v>
      </c>
      <c r="C103" s="223" t="s">
        <v>161</v>
      </c>
      <c r="D103" s="224">
        <v>1</v>
      </c>
      <c r="E103" s="225"/>
      <c r="F103" s="202">
        <f>D103*E103</f>
        <v>0</v>
      </c>
    </row>
    <row r="104" spans="1:9" s="140" customFormat="1" ht="17.25" customHeight="1" x14ac:dyDescent="0.2">
      <c r="A104" s="179"/>
      <c r="B104" s="177"/>
      <c r="C104" s="218"/>
      <c r="D104" s="219"/>
      <c r="E104" s="180"/>
      <c r="F104" s="180"/>
    </row>
    <row r="105" spans="1:9" s="140" customFormat="1" ht="30.75" customHeight="1" x14ac:dyDescent="0.2">
      <c r="A105" s="179" t="s">
        <v>24</v>
      </c>
      <c r="B105" s="177" t="s">
        <v>178</v>
      </c>
      <c r="C105" s="220" t="s">
        <v>173</v>
      </c>
      <c r="D105" s="221">
        <f>D99+2.5+22.623+55.308</f>
        <v>106.5574</v>
      </c>
      <c r="E105" s="202"/>
      <c r="F105" s="202">
        <f>D105*E105</f>
        <v>0</v>
      </c>
    </row>
    <row r="106" spans="1:9" s="140" customFormat="1" ht="16.5" customHeight="1" thickBot="1" x14ac:dyDescent="0.25">
      <c r="A106" s="179"/>
      <c r="B106" s="177"/>
      <c r="C106" s="201"/>
      <c r="D106" s="201"/>
      <c r="E106" s="202"/>
      <c r="F106" s="202"/>
    </row>
    <row r="107" spans="1:9" s="230" customFormat="1" ht="16.5" customHeight="1" thickBot="1" x14ac:dyDescent="0.25">
      <c r="A107" s="226"/>
      <c r="B107" s="204" t="s">
        <v>31</v>
      </c>
      <c r="C107" s="227"/>
      <c r="D107" s="227"/>
      <c r="E107" s="228"/>
      <c r="F107" s="229">
        <f>SUM(F94:F106)</f>
        <v>0</v>
      </c>
    </row>
    <row r="108" spans="1:9" s="140" customFormat="1" ht="15.75" customHeight="1" x14ac:dyDescent="0.2">
      <c r="C108" s="141"/>
      <c r="D108" s="141"/>
      <c r="E108" s="142"/>
      <c r="F108" s="142"/>
    </row>
    <row r="109" spans="1:9" s="140" customFormat="1" ht="15.75" customHeight="1" x14ac:dyDescent="0.2">
      <c r="C109" s="141"/>
      <c r="D109" s="141"/>
      <c r="E109" s="142"/>
      <c r="F109" s="142"/>
    </row>
  </sheetData>
  <mergeCells count="16">
    <mergeCell ref="B5:C5"/>
    <mergeCell ref="C16:D16"/>
    <mergeCell ref="B35:B36"/>
    <mergeCell ref="A38:A39"/>
    <mergeCell ref="A41:A42"/>
    <mergeCell ref="B41:B42"/>
    <mergeCell ref="F53:F54"/>
    <mergeCell ref="A75:A76"/>
    <mergeCell ref="C75:C76"/>
    <mergeCell ref="D75:D76"/>
    <mergeCell ref="E75:E76"/>
    <mergeCell ref="F75:F76"/>
    <mergeCell ref="E53:E54"/>
    <mergeCell ref="A53:A54"/>
    <mergeCell ref="C53:C54"/>
    <mergeCell ref="D53:D54"/>
  </mergeCells>
  <pageMargins left="0.7" right="0.7" top="0.75" bottom="0.75" header="0.3" footer="0.3"/>
  <pageSetup paperSize="9" scale="72" orientation="portrait" r:id="rId1"/>
  <rowBreaks count="2" manualBreakCount="2">
    <brk id="47" max="5" man="1"/>
    <brk id="87" max="5"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51"/>
  <sheetViews>
    <sheetView view="pageBreakPreview" topLeftCell="A245" zoomScaleNormal="100" zoomScaleSheetLayoutView="100" workbookViewId="0">
      <selection activeCell="F244" sqref="F244"/>
    </sheetView>
  </sheetViews>
  <sheetFormatPr defaultRowHeight="12.75" x14ac:dyDescent="0.2"/>
  <cols>
    <col min="1" max="1" width="8.85546875" customWidth="1"/>
    <col min="2" max="2" width="43.85546875" customWidth="1"/>
    <col min="6" max="6" width="11.85546875" customWidth="1"/>
  </cols>
  <sheetData>
    <row r="1" spans="1:6" ht="38.25" x14ac:dyDescent="0.2">
      <c r="A1" s="335" t="s">
        <v>219</v>
      </c>
      <c r="B1" s="335" t="s">
        <v>220</v>
      </c>
      <c r="C1" s="335" t="s">
        <v>221</v>
      </c>
      <c r="D1" s="336" t="s">
        <v>222</v>
      </c>
      <c r="E1" s="337" t="s">
        <v>223</v>
      </c>
      <c r="F1" s="338" t="s">
        <v>6</v>
      </c>
    </row>
    <row r="2" spans="1:6" ht="20.25" customHeight="1" x14ac:dyDescent="0.2">
      <c r="A2" s="339"/>
      <c r="B2" s="340" t="s">
        <v>224</v>
      </c>
      <c r="C2" s="336"/>
      <c r="D2" s="341"/>
      <c r="E2" s="342"/>
      <c r="F2" s="342"/>
    </row>
    <row r="3" spans="1:6" x14ac:dyDescent="0.2">
      <c r="A3" s="339"/>
      <c r="B3" s="340"/>
      <c r="C3" s="336"/>
      <c r="D3" s="341"/>
      <c r="E3" s="342"/>
      <c r="F3" s="342"/>
    </row>
    <row r="4" spans="1:6" ht="54" customHeight="1" x14ac:dyDescent="0.2">
      <c r="A4" s="343"/>
      <c r="B4" s="344" t="s">
        <v>225</v>
      </c>
      <c r="C4" s="345"/>
      <c r="D4" s="346"/>
      <c r="E4" s="347"/>
      <c r="F4" s="347"/>
    </row>
    <row r="5" spans="1:6" x14ac:dyDescent="0.2">
      <c r="A5" s="343"/>
      <c r="B5" s="344"/>
      <c r="C5" s="345"/>
      <c r="D5" s="346"/>
      <c r="E5" s="347"/>
      <c r="F5" s="347"/>
    </row>
    <row r="6" spans="1:6" s="351" customFormat="1" ht="20.25" customHeight="1" x14ac:dyDescent="0.2">
      <c r="A6" s="348"/>
      <c r="B6" s="349" t="s">
        <v>226</v>
      </c>
      <c r="C6" s="336"/>
      <c r="D6" s="350"/>
      <c r="E6" s="342"/>
      <c r="F6" s="342"/>
    </row>
    <row r="7" spans="1:6" s="351" customFormat="1" x14ac:dyDescent="0.2">
      <c r="A7" s="348"/>
      <c r="B7" s="349"/>
      <c r="C7" s="336"/>
      <c r="D7" s="350"/>
      <c r="E7" s="342"/>
      <c r="F7" s="342"/>
    </row>
    <row r="8" spans="1:6" s="351" customFormat="1" ht="73.5" customHeight="1" x14ac:dyDescent="0.2">
      <c r="A8" s="352" t="s">
        <v>2</v>
      </c>
      <c r="B8" s="344" t="s">
        <v>227</v>
      </c>
      <c r="C8" s="353" t="s">
        <v>28</v>
      </c>
      <c r="D8" s="354"/>
      <c r="E8" s="354"/>
      <c r="F8" s="347"/>
    </row>
    <row r="9" spans="1:6" s="351" customFormat="1" ht="18.75" customHeight="1" x14ac:dyDescent="0.2">
      <c r="A9" s="348"/>
      <c r="B9" s="355" t="s">
        <v>228</v>
      </c>
      <c r="C9" s="336" t="s">
        <v>28</v>
      </c>
      <c r="D9" s="350">
        <v>1</v>
      </c>
      <c r="E9" s="342"/>
      <c r="F9" s="342">
        <f>D9*E9</f>
        <v>0</v>
      </c>
    </row>
    <row r="10" spans="1:6" s="351" customFormat="1" x14ac:dyDescent="0.2">
      <c r="A10" s="348"/>
      <c r="B10" s="349"/>
      <c r="C10" s="336"/>
      <c r="D10" s="350"/>
      <c r="E10" s="342"/>
      <c r="F10" s="342"/>
    </row>
    <row r="11" spans="1:6" s="351" customFormat="1" ht="91.5" customHeight="1" x14ac:dyDescent="0.2">
      <c r="A11" s="352" t="s">
        <v>3</v>
      </c>
      <c r="B11" s="344" t="s">
        <v>229</v>
      </c>
      <c r="C11" s="353" t="s">
        <v>28</v>
      </c>
      <c r="D11" s="354"/>
      <c r="E11" s="354"/>
      <c r="F11" s="347"/>
    </row>
    <row r="12" spans="1:6" s="351" customFormat="1" ht="21.75" customHeight="1" x14ac:dyDescent="0.2">
      <c r="A12" s="348"/>
      <c r="B12" s="355" t="s">
        <v>228</v>
      </c>
      <c r="C12" s="336" t="s">
        <v>28</v>
      </c>
      <c r="D12" s="350">
        <v>1</v>
      </c>
      <c r="E12" s="342"/>
      <c r="F12" s="342">
        <f>D12*E12</f>
        <v>0</v>
      </c>
    </row>
    <row r="13" spans="1:6" s="360" customFormat="1" x14ac:dyDescent="0.2">
      <c r="A13" s="356"/>
      <c r="B13" s="355"/>
      <c r="C13" s="357"/>
      <c r="D13" s="358"/>
      <c r="E13" s="359"/>
      <c r="F13" s="358"/>
    </row>
    <row r="14" spans="1:6" s="365" customFormat="1" ht="132.75" customHeight="1" x14ac:dyDescent="0.2">
      <c r="A14" s="361" t="s">
        <v>5</v>
      </c>
      <c r="B14" s="362" t="s">
        <v>230</v>
      </c>
      <c r="C14" s="363"/>
      <c r="D14" s="346"/>
      <c r="E14" s="364"/>
      <c r="F14" s="364"/>
    </row>
    <row r="15" spans="1:6" s="351" customFormat="1" ht="18" customHeight="1" x14ac:dyDescent="0.2">
      <c r="A15" s="512"/>
      <c r="B15" s="366" t="s">
        <v>231</v>
      </c>
      <c r="C15" s="345" t="s">
        <v>232</v>
      </c>
      <c r="D15" s="347">
        <v>28</v>
      </c>
      <c r="E15" s="347"/>
      <c r="F15" s="364">
        <f>D15*E15</f>
        <v>0</v>
      </c>
    </row>
    <row r="16" spans="1:6" s="360" customFormat="1" x14ac:dyDescent="0.2">
      <c r="A16" s="356"/>
      <c r="B16" s="355"/>
      <c r="C16" s="357"/>
      <c r="D16" s="358"/>
      <c r="E16" s="359"/>
      <c r="F16" s="358"/>
    </row>
    <row r="17" spans="1:6" s="360" customFormat="1" ht="70.5" customHeight="1" x14ac:dyDescent="0.2">
      <c r="A17" s="367" t="s">
        <v>18</v>
      </c>
      <c r="B17" s="355" t="s">
        <v>233</v>
      </c>
      <c r="C17" s="357" t="s">
        <v>73</v>
      </c>
      <c r="D17" s="359">
        <v>21</v>
      </c>
      <c r="E17" s="359"/>
      <c r="F17" s="359">
        <f>D17*E17</f>
        <v>0</v>
      </c>
    </row>
    <row r="18" spans="1:6" s="360" customFormat="1" x14ac:dyDescent="0.2">
      <c r="A18" s="368"/>
      <c r="B18" s="355"/>
      <c r="C18" s="357"/>
      <c r="D18" s="359"/>
      <c r="E18" s="359"/>
      <c r="F18" s="358"/>
    </row>
    <row r="19" spans="1:6" s="360" customFormat="1" ht="42" customHeight="1" x14ac:dyDescent="0.2">
      <c r="A19" s="367" t="s">
        <v>22</v>
      </c>
      <c r="B19" s="355" t="s">
        <v>234</v>
      </c>
      <c r="C19" s="357" t="s">
        <v>235</v>
      </c>
      <c r="D19" s="359">
        <v>20</v>
      </c>
      <c r="E19" s="359"/>
      <c r="F19" s="359">
        <f>D19*E19</f>
        <v>0</v>
      </c>
    </row>
    <row r="20" spans="1:6" s="360" customFormat="1" x14ac:dyDescent="0.2">
      <c r="A20" s="368"/>
      <c r="B20" s="355"/>
      <c r="C20" s="357"/>
      <c r="D20" s="359"/>
      <c r="E20" s="359"/>
      <c r="F20" s="358"/>
    </row>
    <row r="21" spans="1:6" s="360" customFormat="1" ht="33" customHeight="1" x14ac:dyDescent="0.2">
      <c r="A21" s="367" t="s">
        <v>24</v>
      </c>
      <c r="B21" s="355" t="s">
        <v>236</v>
      </c>
      <c r="C21" s="357" t="s">
        <v>235</v>
      </c>
      <c r="D21" s="359">
        <v>20</v>
      </c>
      <c r="E21" s="359"/>
      <c r="F21" s="359">
        <f>D21*E21</f>
        <v>0</v>
      </c>
    </row>
    <row r="22" spans="1:6" s="360" customFormat="1" x14ac:dyDescent="0.2">
      <c r="A22" s="368"/>
      <c r="B22" s="355"/>
      <c r="C22" s="357"/>
      <c r="D22" s="359"/>
      <c r="E22" s="359"/>
      <c r="F22" s="358"/>
    </row>
    <row r="23" spans="1:6" s="365" customFormat="1" ht="63.75" x14ac:dyDescent="0.2">
      <c r="A23" s="369" t="s">
        <v>72</v>
      </c>
      <c r="B23" s="370" t="s">
        <v>237</v>
      </c>
      <c r="C23" s="336"/>
      <c r="D23" s="341"/>
      <c r="E23" s="342"/>
      <c r="F23" s="342"/>
    </row>
    <row r="24" spans="1:6" s="360" customFormat="1" ht="14.25" x14ac:dyDescent="0.2">
      <c r="A24" s="371"/>
      <c r="B24" s="372" t="s">
        <v>238</v>
      </c>
      <c r="C24" s="373" t="s">
        <v>239</v>
      </c>
      <c r="D24" s="374">
        <v>110</v>
      </c>
      <c r="E24" s="358"/>
      <c r="F24" s="358">
        <f>D24*E24</f>
        <v>0</v>
      </c>
    </row>
    <row r="25" spans="1:6" s="360" customFormat="1" x14ac:dyDescent="0.2">
      <c r="A25" s="368"/>
      <c r="B25" s="355"/>
      <c r="C25" s="357"/>
      <c r="D25" s="359"/>
      <c r="E25" s="359"/>
      <c r="F25" s="358"/>
    </row>
    <row r="26" spans="1:6" s="360" customFormat="1" ht="81.75" customHeight="1" x14ac:dyDescent="0.2">
      <c r="A26" s="367" t="s">
        <v>240</v>
      </c>
      <c r="B26" s="355" t="s">
        <v>241</v>
      </c>
      <c r="C26" s="357"/>
      <c r="D26" s="358"/>
      <c r="E26" s="359"/>
      <c r="F26" s="358"/>
    </row>
    <row r="27" spans="1:6" s="360" customFormat="1" ht="17.25" customHeight="1" x14ac:dyDescent="0.2">
      <c r="A27" s="356"/>
      <c r="B27" s="355" t="s">
        <v>242</v>
      </c>
      <c r="C27" s="357"/>
      <c r="D27" s="358"/>
      <c r="E27" s="359"/>
      <c r="F27" s="358"/>
    </row>
    <row r="28" spans="1:6" s="360" customFormat="1" ht="19.5" customHeight="1" x14ac:dyDescent="0.2">
      <c r="A28" s="356"/>
      <c r="B28" s="355" t="s">
        <v>243</v>
      </c>
      <c r="C28" s="357"/>
      <c r="D28" s="358"/>
      <c r="E28" s="359"/>
      <c r="F28" s="358"/>
    </row>
    <row r="29" spans="1:6" s="360" customFormat="1" ht="106.5" customHeight="1" x14ac:dyDescent="0.2">
      <c r="A29" s="356"/>
      <c r="B29" s="355" t="s">
        <v>244</v>
      </c>
      <c r="C29" s="357"/>
      <c r="D29" s="358"/>
      <c r="E29" s="359"/>
      <c r="F29" s="358"/>
    </row>
    <row r="30" spans="1:6" s="360" customFormat="1" ht="32.25" customHeight="1" x14ac:dyDescent="0.2">
      <c r="A30" s="356"/>
      <c r="B30" s="355" t="s">
        <v>245</v>
      </c>
      <c r="C30" s="357"/>
      <c r="D30" s="358"/>
      <c r="E30" s="359"/>
      <c r="F30" s="358"/>
    </row>
    <row r="31" spans="1:6" s="360" customFormat="1" ht="26.25" customHeight="1" x14ac:dyDescent="0.2">
      <c r="A31" s="356"/>
      <c r="B31" s="355" t="s">
        <v>246</v>
      </c>
      <c r="C31" s="357"/>
      <c r="D31" s="358"/>
      <c r="E31" s="359"/>
      <c r="F31" s="358"/>
    </row>
    <row r="32" spans="1:6" s="360" customFormat="1" ht="19.5" customHeight="1" x14ac:dyDescent="0.2">
      <c r="A32" s="356"/>
      <c r="B32" s="355" t="s">
        <v>247</v>
      </c>
      <c r="C32" s="357"/>
      <c r="D32" s="358"/>
      <c r="E32" s="359"/>
      <c r="F32" s="358"/>
    </row>
    <row r="33" spans="1:6" s="360" customFormat="1" ht="22.5" customHeight="1" x14ac:dyDescent="0.2">
      <c r="A33" s="356"/>
      <c r="B33" s="355" t="s">
        <v>248</v>
      </c>
      <c r="C33" s="357"/>
      <c r="D33" s="358"/>
      <c r="E33" s="359"/>
      <c r="F33" s="358"/>
    </row>
    <row r="34" spans="1:6" s="360" customFormat="1" ht="32.25" customHeight="1" x14ac:dyDescent="0.2">
      <c r="A34" s="356"/>
      <c r="B34" s="355" t="s">
        <v>249</v>
      </c>
      <c r="C34" s="357"/>
      <c r="D34" s="358"/>
      <c r="E34" s="359"/>
      <c r="F34" s="358"/>
    </row>
    <row r="35" spans="1:6" s="360" customFormat="1" ht="42.75" customHeight="1" x14ac:dyDescent="0.2">
      <c r="A35" s="356"/>
      <c r="B35" s="355" t="s">
        <v>250</v>
      </c>
      <c r="C35" s="357"/>
      <c r="D35" s="358"/>
      <c r="E35" s="359"/>
      <c r="F35" s="358"/>
    </row>
    <row r="36" spans="1:6" s="360" customFormat="1" ht="34.5" customHeight="1" x14ac:dyDescent="0.2">
      <c r="A36" s="356"/>
      <c r="B36" s="355" t="s">
        <v>251</v>
      </c>
      <c r="C36" s="357"/>
      <c r="D36" s="358"/>
      <c r="E36" s="359"/>
      <c r="F36" s="358"/>
    </row>
    <row r="37" spans="1:6" s="360" customFormat="1" ht="39.75" customHeight="1" x14ac:dyDescent="0.2">
      <c r="A37" s="356"/>
      <c r="B37" s="355" t="s">
        <v>252</v>
      </c>
      <c r="C37" s="357"/>
      <c r="D37" s="358"/>
      <c r="E37" s="359"/>
      <c r="F37" s="358"/>
    </row>
    <row r="38" spans="1:6" s="360" customFormat="1" ht="31.5" customHeight="1" x14ac:dyDescent="0.2">
      <c r="A38" s="356"/>
      <c r="B38" s="355" t="s">
        <v>253</v>
      </c>
      <c r="C38" s="357"/>
      <c r="D38" s="358"/>
      <c r="E38" s="359"/>
      <c r="F38" s="358"/>
    </row>
    <row r="39" spans="1:6" s="360" customFormat="1" ht="27" customHeight="1" x14ac:dyDescent="0.2">
      <c r="A39" s="356"/>
      <c r="B39" s="355" t="s">
        <v>254</v>
      </c>
      <c r="C39" s="357"/>
      <c r="D39" s="358"/>
      <c r="E39" s="359"/>
      <c r="F39" s="358"/>
    </row>
    <row r="40" spans="1:6" s="360" customFormat="1" ht="28.5" customHeight="1" x14ac:dyDescent="0.2">
      <c r="A40" s="356"/>
      <c r="B40" s="355" t="s">
        <v>255</v>
      </c>
      <c r="C40" s="357"/>
      <c r="D40" s="358"/>
      <c r="E40" s="359"/>
      <c r="F40" s="358"/>
    </row>
    <row r="41" spans="1:6" s="360" customFormat="1" ht="42" customHeight="1" x14ac:dyDescent="0.2">
      <c r="A41" s="356"/>
      <c r="B41" s="355" t="s">
        <v>256</v>
      </c>
      <c r="C41" s="357"/>
      <c r="D41" s="358"/>
      <c r="E41" s="359"/>
      <c r="F41" s="358"/>
    </row>
    <row r="42" spans="1:6" s="360" customFormat="1" ht="39.75" customHeight="1" x14ac:dyDescent="0.2">
      <c r="A42" s="356"/>
      <c r="B42" s="355" t="s">
        <v>257</v>
      </c>
      <c r="C42" s="357"/>
      <c r="D42" s="358"/>
      <c r="E42" s="359"/>
      <c r="F42" s="358"/>
    </row>
    <row r="43" spans="1:6" s="360" customFormat="1" ht="44.25" customHeight="1" x14ac:dyDescent="0.2">
      <c r="A43" s="356"/>
      <c r="B43" s="355" t="s">
        <v>258</v>
      </c>
      <c r="C43" s="357"/>
      <c r="D43" s="358"/>
      <c r="E43" s="359"/>
      <c r="F43" s="358"/>
    </row>
    <row r="44" spans="1:6" s="360" customFormat="1" ht="42.75" customHeight="1" x14ac:dyDescent="0.2">
      <c r="A44" s="356"/>
      <c r="B44" s="355" t="s">
        <v>259</v>
      </c>
      <c r="C44" s="357"/>
      <c r="D44" s="358"/>
      <c r="E44" s="359"/>
      <c r="F44" s="358"/>
    </row>
    <row r="45" spans="1:6" s="360" customFormat="1" ht="84" customHeight="1" x14ac:dyDescent="0.2">
      <c r="A45" s="356"/>
      <c r="B45" s="355" t="s">
        <v>260</v>
      </c>
      <c r="C45" s="357"/>
      <c r="D45" s="358"/>
      <c r="E45" s="359"/>
      <c r="F45" s="358"/>
    </row>
    <row r="46" spans="1:6" s="360" customFormat="1" ht="54" customHeight="1" x14ac:dyDescent="0.2">
      <c r="A46" s="356"/>
      <c r="B46" s="355" t="s">
        <v>261</v>
      </c>
      <c r="C46" s="357"/>
      <c r="D46" s="358"/>
      <c r="E46" s="359"/>
      <c r="F46" s="358"/>
    </row>
    <row r="47" spans="1:6" s="360" customFormat="1" ht="89.25" x14ac:dyDescent="0.2">
      <c r="A47" s="356"/>
      <c r="B47" s="355" t="s">
        <v>262</v>
      </c>
      <c r="C47" s="357"/>
      <c r="D47" s="358"/>
      <c r="E47" s="359"/>
      <c r="F47" s="358"/>
    </row>
    <row r="48" spans="1:6" s="360" customFormat="1" x14ac:dyDescent="0.2">
      <c r="A48" s="356"/>
      <c r="B48" s="355" t="s">
        <v>263</v>
      </c>
      <c r="C48" s="357" t="s">
        <v>28</v>
      </c>
      <c r="D48" s="359">
        <v>1</v>
      </c>
      <c r="E48" s="359"/>
      <c r="F48" s="359">
        <f>D48*E48</f>
        <v>0</v>
      </c>
    </row>
    <row r="49" spans="1:6" s="351" customFormat="1" x14ac:dyDescent="0.2">
      <c r="A49" s="348"/>
      <c r="B49" s="349"/>
      <c r="C49" s="336"/>
      <c r="D49" s="350"/>
      <c r="E49" s="342"/>
      <c r="F49" s="342"/>
    </row>
    <row r="50" spans="1:6" s="351" customFormat="1" ht="52.5" customHeight="1" x14ac:dyDescent="0.2">
      <c r="A50" s="352" t="s">
        <v>264</v>
      </c>
      <c r="B50" s="344" t="s">
        <v>265</v>
      </c>
      <c r="C50" s="353">
        <v>3500</v>
      </c>
      <c r="D50" s="375">
        <v>1</v>
      </c>
      <c r="E50" s="376">
        <f>C50*D50</f>
        <v>3500</v>
      </c>
      <c r="F50" s="347"/>
    </row>
    <row r="51" spans="1:6" s="351" customFormat="1" ht="58.5" customHeight="1" x14ac:dyDescent="0.2">
      <c r="A51" s="377"/>
      <c r="B51" s="344" t="s">
        <v>266</v>
      </c>
      <c r="C51" s="353">
        <v>1000</v>
      </c>
      <c r="D51" s="375">
        <v>1</v>
      </c>
      <c r="E51" s="376">
        <f t="shared" ref="E51:E72" si="0">C51*D51</f>
        <v>1000</v>
      </c>
      <c r="F51" s="347"/>
    </row>
    <row r="52" spans="1:6" s="351" customFormat="1" ht="47.25" customHeight="1" x14ac:dyDescent="0.2">
      <c r="A52" s="377"/>
      <c r="B52" s="344" t="s">
        <v>267</v>
      </c>
      <c r="C52" s="353">
        <v>1000</v>
      </c>
      <c r="D52" s="375">
        <v>1</v>
      </c>
      <c r="E52" s="376">
        <f>C52*D52</f>
        <v>1000</v>
      </c>
      <c r="F52" s="347"/>
    </row>
    <row r="53" spans="1:6" s="351" customFormat="1" ht="31.5" customHeight="1" x14ac:dyDescent="0.2">
      <c r="A53" s="377"/>
      <c r="B53" s="344" t="s">
        <v>268</v>
      </c>
      <c r="C53" s="353">
        <v>350</v>
      </c>
      <c r="D53" s="375">
        <v>1</v>
      </c>
      <c r="E53" s="376">
        <f t="shared" si="0"/>
        <v>350</v>
      </c>
      <c r="F53" s="347"/>
    </row>
    <row r="54" spans="1:6" s="351" customFormat="1" ht="34.5" customHeight="1" x14ac:dyDescent="0.2">
      <c r="A54" s="377"/>
      <c r="B54" s="344" t="s">
        <v>269</v>
      </c>
      <c r="C54" s="353">
        <v>25</v>
      </c>
      <c r="D54" s="375">
        <v>3</v>
      </c>
      <c r="E54" s="376">
        <f>C54*D54</f>
        <v>75</v>
      </c>
      <c r="F54" s="347"/>
    </row>
    <row r="55" spans="1:6" s="351" customFormat="1" ht="28.5" customHeight="1" x14ac:dyDescent="0.2">
      <c r="A55" s="377"/>
      <c r="B55" s="344" t="s">
        <v>270</v>
      </c>
      <c r="C55" s="353">
        <v>25</v>
      </c>
      <c r="D55" s="375">
        <v>3</v>
      </c>
      <c r="E55" s="376">
        <f t="shared" si="0"/>
        <v>75</v>
      </c>
      <c r="F55" s="347"/>
    </row>
    <row r="56" spans="1:6" s="351" customFormat="1" ht="36" customHeight="1" x14ac:dyDescent="0.2">
      <c r="A56" s="377"/>
      <c r="B56" s="344" t="s">
        <v>271</v>
      </c>
      <c r="C56" s="353">
        <v>20</v>
      </c>
      <c r="D56" s="375">
        <v>16</v>
      </c>
      <c r="E56" s="376">
        <f t="shared" si="0"/>
        <v>320</v>
      </c>
      <c r="F56" s="347"/>
    </row>
    <row r="57" spans="1:6" s="351" customFormat="1" ht="36.75" customHeight="1" x14ac:dyDescent="0.2">
      <c r="A57" s="377"/>
      <c r="B57" s="344" t="s">
        <v>272</v>
      </c>
      <c r="C57" s="353">
        <v>20</v>
      </c>
      <c r="D57" s="375">
        <v>6</v>
      </c>
      <c r="E57" s="376">
        <f t="shared" si="0"/>
        <v>120</v>
      </c>
      <c r="F57" s="347"/>
    </row>
    <row r="58" spans="1:6" s="351" customFormat="1" ht="35.25" customHeight="1" x14ac:dyDescent="0.2">
      <c r="A58" s="377"/>
      <c r="B58" s="344" t="s">
        <v>273</v>
      </c>
      <c r="C58" s="353">
        <v>150</v>
      </c>
      <c r="D58" s="375">
        <v>1</v>
      </c>
      <c r="E58" s="376">
        <f t="shared" si="0"/>
        <v>150</v>
      </c>
      <c r="F58" s="347"/>
    </row>
    <row r="59" spans="1:6" s="351" customFormat="1" ht="30.75" customHeight="1" x14ac:dyDescent="0.2">
      <c r="A59" s="377"/>
      <c r="B59" s="344" t="s">
        <v>274</v>
      </c>
      <c r="C59" s="353">
        <v>150</v>
      </c>
      <c r="D59" s="375">
        <v>1</v>
      </c>
      <c r="E59" s="376">
        <f>C59*D59</f>
        <v>150</v>
      </c>
      <c r="F59" s="347"/>
    </row>
    <row r="60" spans="1:6" s="351" customFormat="1" ht="32.25" customHeight="1" x14ac:dyDescent="0.2">
      <c r="A60" s="377"/>
      <c r="B60" s="344" t="s">
        <v>275</v>
      </c>
      <c r="C60" s="353">
        <v>200</v>
      </c>
      <c r="D60" s="375">
        <v>1</v>
      </c>
      <c r="E60" s="376">
        <f t="shared" si="0"/>
        <v>200</v>
      </c>
      <c r="F60" s="347"/>
    </row>
    <row r="61" spans="1:6" s="351" customFormat="1" ht="36" customHeight="1" x14ac:dyDescent="0.2">
      <c r="A61" s="377"/>
      <c r="B61" s="344" t="s">
        <v>276</v>
      </c>
      <c r="C61" s="353">
        <v>100</v>
      </c>
      <c r="D61" s="375">
        <v>5</v>
      </c>
      <c r="E61" s="376">
        <f t="shared" si="0"/>
        <v>500</v>
      </c>
      <c r="F61" s="364"/>
    </row>
    <row r="62" spans="1:6" s="351" customFormat="1" ht="48" customHeight="1" x14ac:dyDescent="0.2">
      <c r="A62" s="377"/>
      <c r="B62" s="344" t="s">
        <v>277</v>
      </c>
      <c r="C62" s="353">
        <v>100</v>
      </c>
      <c r="D62" s="375">
        <v>5</v>
      </c>
      <c r="E62" s="376">
        <f>C62*D62</f>
        <v>500</v>
      </c>
      <c r="F62" s="364"/>
    </row>
    <row r="63" spans="1:6" s="351" customFormat="1" ht="36.75" customHeight="1" x14ac:dyDescent="0.2">
      <c r="A63" s="377"/>
      <c r="B63" s="344" t="s">
        <v>278</v>
      </c>
      <c r="C63" s="353">
        <v>100</v>
      </c>
      <c r="D63" s="375">
        <v>5</v>
      </c>
      <c r="E63" s="376">
        <f t="shared" si="0"/>
        <v>500</v>
      </c>
      <c r="F63" s="364"/>
    </row>
    <row r="64" spans="1:6" s="351" customFormat="1" ht="33" customHeight="1" x14ac:dyDescent="0.2">
      <c r="A64" s="377"/>
      <c r="B64" s="344" t="s">
        <v>279</v>
      </c>
      <c r="C64" s="353">
        <v>100</v>
      </c>
      <c r="D64" s="375">
        <v>5</v>
      </c>
      <c r="E64" s="376">
        <f>C64*D64</f>
        <v>500</v>
      </c>
      <c r="F64" s="364"/>
    </row>
    <row r="65" spans="1:16" s="351" customFormat="1" ht="43.5" customHeight="1" x14ac:dyDescent="0.2">
      <c r="A65" s="377"/>
      <c r="B65" s="344" t="s">
        <v>280</v>
      </c>
      <c r="C65" s="353">
        <v>600</v>
      </c>
      <c r="D65" s="375">
        <v>1</v>
      </c>
      <c r="E65" s="376">
        <f t="shared" si="0"/>
        <v>600</v>
      </c>
      <c r="F65" s="347"/>
    </row>
    <row r="66" spans="1:16" s="351" customFormat="1" ht="29.25" customHeight="1" x14ac:dyDescent="0.2">
      <c r="A66" s="377"/>
      <c r="B66" s="344" t="s">
        <v>281</v>
      </c>
      <c r="C66" s="353">
        <v>600</v>
      </c>
      <c r="D66" s="375">
        <v>1</v>
      </c>
      <c r="E66" s="376">
        <f>C66*D66</f>
        <v>600</v>
      </c>
      <c r="F66" s="347"/>
    </row>
    <row r="67" spans="1:16" s="351" customFormat="1" ht="26.25" customHeight="1" x14ac:dyDescent="0.2">
      <c r="A67" s="377"/>
      <c r="B67" s="370" t="s">
        <v>282</v>
      </c>
      <c r="C67" s="353">
        <v>500</v>
      </c>
      <c r="D67" s="375">
        <v>1</v>
      </c>
      <c r="E67" s="376">
        <f t="shared" si="0"/>
        <v>500</v>
      </c>
      <c r="F67" s="347"/>
    </row>
    <row r="68" spans="1:16" s="351" customFormat="1" ht="30.75" customHeight="1" x14ac:dyDescent="0.2">
      <c r="A68" s="377"/>
      <c r="B68" s="344" t="s">
        <v>283</v>
      </c>
      <c r="C68" s="353"/>
      <c r="D68" s="375"/>
      <c r="E68" s="376">
        <f t="shared" si="0"/>
        <v>0</v>
      </c>
      <c r="F68" s="364"/>
      <c r="G68" s="378"/>
      <c r="H68" s="378"/>
      <c r="I68" s="378"/>
      <c r="J68" s="378"/>
      <c r="K68" s="378"/>
      <c r="L68" s="378"/>
      <c r="M68" s="378"/>
      <c r="N68" s="378"/>
      <c r="O68" s="378"/>
      <c r="P68" s="378"/>
    </row>
    <row r="69" spans="1:16" s="351" customFormat="1" ht="23.25" customHeight="1" x14ac:dyDescent="0.2">
      <c r="A69" s="377"/>
      <c r="B69" s="344" t="s">
        <v>284</v>
      </c>
      <c r="C69" s="353"/>
      <c r="D69" s="375"/>
      <c r="E69" s="376">
        <f t="shared" si="0"/>
        <v>0</v>
      </c>
      <c r="F69" s="364"/>
    </row>
    <row r="70" spans="1:16" s="351" customFormat="1" ht="26.25" customHeight="1" x14ac:dyDescent="0.2">
      <c r="A70" s="377"/>
      <c r="B70" s="370" t="s">
        <v>285</v>
      </c>
      <c r="C70" s="353">
        <v>150</v>
      </c>
      <c r="D70" s="375">
        <v>1</v>
      </c>
      <c r="E70" s="376">
        <f>C70*D70</f>
        <v>150</v>
      </c>
      <c r="F70" s="347"/>
    </row>
    <row r="71" spans="1:16" s="351" customFormat="1" ht="40.5" customHeight="1" x14ac:dyDescent="0.2">
      <c r="A71" s="377"/>
      <c r="B71" s="370" t="s">
        <v>286</v>
      </c>
      <c r="C71" s="353">
        <v>150</v>
      </c>
      <c r="D71" s="375">
        <v>1</v>
      </c>
      <c r="E71" s="376">
        <f>C71*D71</f>
        <v>150</v>
      </c>
      <c r="F71" s="347"/>
    </row>
    <row r="72" spans="1:16" s="351" customFormat="1" ht="37.5" customHeight="1" x14ac:dyDescent="0.2">
      <c r="A72" s="377"/>
      <c r="B72" s="370" t="s">
        <v>287</v>
      </c>
      <c r="C72" s="353">
        <v>150</v>
      </c>
      <c r="D72" s="375">
        <v>1</v>
      </c>
      <c r="E72" s="376">
        <f t="shared" si="0"/>
        <v>150</v>
      </c>
      <c r="F72" s="347"/>
    </row>
    <row r="73" spans="1:16" s="351" customFormat="1" ht="91.5" customHeight="1" x14ac:dyDescent="0.2">
      <c r="A73" s="377"/>
      <c r="B73" s="344" t="s">
        <v>288</v>
      </c>
      <c r="C73" s="353"/>
      <c r="D73" s="375"/>
      <c r="E73" s="376">
        <f>SUM(E50:E72)</f>
        <v>11090</v>
      </c>
      <c r="F73" s="347"/>
    </row>
    <row r="74" spans="1:16" s="360" customFormat="1" x14ac:dyDescent="0.2">
      <c r="A74" s="356"/>
      <c r="B74" s="355" t="s">
        <v>263</v>
      </c>
      <c r="C74" s="357" t="s">
        <v>28</v>
      </c>
      <c r="D74" s="374">
        <v>1</v>
      </c>
      <c r="E74" s="359"/>
      <c r="F74" s="359">
        <f>D74*E74</f>
        <v>0</v>
      </c>
    </row>
    <row r="75" spans="1:16" s="351" customFormat="1" x14ac:dyDescent="0.2">
      <c r="A75" s="377"/>
      <c r="B75" s="344"/>
      <c r="C75" s="345"/>
      <c r="D75" s="379"/>
      <c r="E75" s="347"/>
      <c r="F75" s="347"/>
    </row>
    <row r="76" spans="1:16" s="360" customFormat="1" x14ac:dyDescent="0.2">
      <c r="A76" s="368"/>
      <c r="B76" s="355"/>
      <c r="C76" s="357"/>
      <c r="D76" s="359"/>
      <c r="E76" s="359"/>
      <c r="F76" s="358"/>
    </row>
    <row r="77" spans="1:16" s="360" customFormat="1" ht="42" customHeight="1" x14ac:dyDescent="0.2">
      <c r="A77" s="367" t="s">
        <v>289</v>
      </c>
      <c r="B77" s="355" t="s">
        <v>290</v>
      </c>
      <c r="C77" s="357"/>
      <c r="D77" s="358"/>
      <c r="E77" s="359"/>
      <c r="F77" s="358"/>
    </row>
    <row r="78" spans="1:16" s="360" customFormat="1" ht="89.25" x14ac:dyDescent="0.2">
      <c r="A78" s="356"/>
      <c r="B78" s="355" t="s">
        <v>442</v>
      </c>
      <c r="C78" s="357" t="s">
        <v>28</v>
      </c>
      <c r="D78" s="358">
        <v>1</v>
      </c>
      <c r="E78" s="359"/>
      <c r="F78" s="358">
        <f>D78*E78</f>
        <v>0</v>
      </c>
    </row>
    <row r="79" spans="1:16" s="360" customFormat="1" x14ac:dyDescent="0.2">
      <c r="A79" s="356"/>
      <c r="B79" s="355"/>
      <c r="C79" s="357"/>
      <c r="D79" s="358"/>
      <c r="E79" s="359"/>
      <c r="F79" s="358"/>
    </row>
    <row r="80" spans="1:16" s="351" customFormat="1" x14ac:dyDescent="0.2">
      <c r="A80" s="377" t="s">
        <v>291</v>
      </c>
      <c r="B80" s="370" t="s">
        <v>443</v>
      </c>
      <c r="C80" s="345"/>
      <c r="D80" s="379"/>
      <c r="E80" s="347"/>
      <c r="F80" s="347"/>
    </row>
    <row r="81" spans="1:6" s="351" customFormat="1" ht="140.25" x14ac:dyDescent="0.2">
      <c r="A81" s="377"/>
      <c r="B81" s="344" t="s">
        <v>444</v>
      </c>
      <c r="C81" s="345" t="s">
        <v>28</v>
      </c>
      <c r="D81" s="379">
        <v>2</v>
      </c>
      <c r="E81" s="347"/>
      <c r="F81" s="347">
        <f t="shared" ref="F81:F87" si="1">D81*E81</f>
        <v>0</v>
      </c>
    </row>
    <row r="82" spans="1:6" s="351" customFormat="1" ht="153" x14ac:dyDescent="0.2">
      <c r="A82" s="380"/>
      <c r="B82" s="370" t="s">
        <v>445</v>
      </c>
      <c r="C82" s="345" t="s">
        <v>28</v>
      </c>
      <c r="D82" s="379">
        <v>14</v>
      </c>
      <c r="E82" s="347"/>
      <c r="F82" s="347">
        <f t="shared" si="1"/>
        <v>0</v>
      </c>
    </row>
    <row r="83" spans="1:6" s="351" customFormat="1" ht="153" x14ac:dyDescent="0.2">
      <c r="A83" s="380"/>
      <c r="B83" s="370" t="s">
        <v>446</v>
      </c>
      <c r="C83" s="345" t="s">
        <v>28</v>
      </c>
      <c r="D83" s="379">
        <v>20</v>
      </c>
      <c r="E83" s="347"/>
      <c r="F83" s="347">
        <f t="shared" si="1"/>
        <v>0</v>
      </c>
    </row>
    <row r="84" spans="1:6" s="351" customFormat="1" ht="140.25" x14ac:dyDescent="0.2">
      <c r="A84" s="377"/>
      <c r="B84" s="344" t="s">
        <v>447</v>
      </c>
      <c r="C84" s="345" t="s">
        <v>28</v>
      </c>
      <c r="D84" s="379">
        <v>2</v>
      </c>
      <c r="E84" s="347"/>
      <c r="F84" s="347">
        <f t="shared" si="1"/>
        <v>0</v>
      </c>
    </row>
    <row r="85" spans="1:6" s="351" customFormat="1" ht="140.25" x14ac:dyDescent="0.2">
      <c r="A85" s="377"/>
      <c r="B85" s="344" t="s">
        <v>448</v>
      </c>
      <c r="C85" s="345" t="s">
        <v>28</v>
      </c>
      <c r="D85" s="379">
        <v>4</v>
      </c>
      <c r="E85" s="347"/>
      <c r="F85" s="347">
        <f t="shared" si="1"/>
        <v>0</v>
      </c>
    </row>
    <row r="86" spans="1:6" s="351" customFormat="1" ht="89.25" x14ac:dyDescent="0.2">
      <c r="A86" s="380"/>
      <c r="B86" s="370" t="s">
        <v>449</v>
      </c>
      <c r="C86" s="345" t="s">
        <v>28</v>
      </c>
      <c r="D86" s="379">
        <v>9</v>
      </c>
      <c r="E86" s="347"/>
      <c r="F86" s="347">
        <f t="shared" si="1"/>
        <v>0</v>
      </c>
    </row>
    <row r="87" spans="1:6" s="351" customFormat="1" ht="89.25" x14ac:dyDescent="0.2">
      <c r="A87" s="380"/>
      <c r="B87" s="370" t="s">
        <v>450</v>
      </c>
      <c r="C87" s="345" t="s">
        <v>28</v>
      </c>
      <c r="D87" s="379">
        <v>3</v>
      </c>
      <c r="E87" s="347"/>
      <c r="F87" s="347">
        <f t="shared" si="1"/>
        <v>0</v>
      </c>
    </row>
    <row r="88" spans="1:6" s="360" customFormat="1" x14ac:dyDescent="0.2">
      <c r="A88" s="380"/>
      <c r="B88" s="372"/>
      <c r="C88" s="345"/>
      <c r="D88" s="379"/>
      <c r="E88" s="347"/>
      <c r="F88" s="347"/>
    </row>
    <row r="89" spans="1:6" s="351" customFormat="1" ht="34.5" customHeight="1" x14ac:dyDescent="0.2">
      <c r="A89" s="352" t="s">
        <v>292</v>
      </c>
      <c r="B89" s="344" t="s">
        <v>293</v>
      </c>
      <c r="C89" s="345" t="s">
        <v>28</v>
      </c>
      <c r="D89" s="379">
        <v>2</v>
      </c>
      <c r="E89" s="347"/>
      <c r="F89" s="347">
        <f>D89*E89</f>
        <v>0</v>
      </c>
    </row>
    <row r="90" spans="1:6" s="351" customFormat="1" x14ac:dyDescent="0.2">
      <c r="A90" s="381"/>
      <c r="B90" s="344"/>
      <c r="C90" s="345"/>
      <c r="D90" s="379"/>
      <c r="E90" s="347"/>
      <c r="F90" s="364"/>
    </row>
    <row r="91" spans="1:6" s="351" customFormat="1" ht="66.75" customHeight="1" x14ac:dyDescent="0.2">
      <c r="A91" s="352" t="s">
        <v>294</v>
      </c>
      <c r="B91" s="344" t="s">
        <v>295</v>
      </c>
      <c r="C91" s="345"/>
      <c r="D91" s="379"/>
      <c r="E91" s="347"/>
      <c r="F91" s="347"/>
    </row>
    <row r="92" spans="1:6" s="351" customFormat="1" ht="18" customHeight="1" x14ac:dyDescent="0.2">
      <c r="A92" s="377"/>
      <c r="B92" s="382" t="s">
        <v>296</v>
      </c>
      <c r="C92" s="383" t="s">
        <v>297</v>
      </c>
      <c r="D92" s="379">
        <v>240</v>
      </c>
      <c r="E92" s="347"/>
      <c r="F92" s="347">
        <f t="shared" ref="F92:F101" si="2">D92*E92</f>
        <v>0</v>
      </c>
    </row>
    <row r="93" spans="1:6" s="351" customFormat="1" ht="18" customHeight="1" x14ac:dyDescent="0.2">
      <c r="A93" s="377"/>
      <c r="B93" s="384" t="s">
        <v>298</v>
      </c>
      <c r="C93" s="383" t="s">
        <v>297</v>
      </c>
      <c r="D93" s="379">
        <v>200</v>
      </c>
      <c r="E93" s="347"/>
      <c r="F93" s="347">
        <f>D93*E93</f>
        <v>0</v>
      </c>
    </row>
    <row r="94" spans="1:6" s="351" customFormat="1" ht="21.75" customHeight="1" x14ac:dyDescent="0.2">
      <c r="A94" s="377"/>
      <c r="B94" s="385" t="s">
        <v>299</v>
      </c>
      <c r="C94" s="383" t="s">
        <v>297</v>
      </c>
      <c r="D94" s="379">
        <v>5</v>
      </c>
      <c r="E94" s="347"/>
      <c r="F94" s="347">
        <f>D94*E94</f>
        <v>0</v>
      </c>
    </row>
    <row r="95" spans="1:6" s="351" customFormat="1" ht="22.5" customHeight="1" x14ac:dyDescent="0.2">
      <c r="A95" s="377"/>
      <c r="B95" s="385" t="s">
        <v>300</v>
      </c>
      <c r="C95" s="383" t="s">
        <v>297</v>
      </c>
      <c r="D95" s="379">
        <v>5</v>
      </c>
      <c r="E95" s="347"/>
      <c r="F95" s="347">
        <f t="shared" si="2"/>
        <v>0</v>
      </c>
    </row>
    <row r="96" spans="1:6" s="351" customFormat="1" ht="15" customHeight="1" x14ac:dyDescent="0.2">
      <c r="A96" s="377"/>
      <c r="B96" s="385" t="s">
        <v>301</v>
      </c>
      <c r="C96" s="383" t="s">
        <v>297</v>
      </c>
      <c r="D96" s="379">
        <v>120</v>
      </c>
      <c r="E96" s="347"/>
      <c r="F96" s="347">
        <f>D96*E96</f>
        <v>0</v>
      </c>
    </row>
    <row r="97" spans="1:6" s="351" customFormat="1" ht="23.25" customHeight="1" x14ac:dyDescent="0.2">
      <c r="A97" s="377"/>
      <c r="B97" s="386" t="s">
        <v>302</v>
      </c>
      <c r="C97" s="383" t="s">
        <v>297</v>
      </c>
      <c r="D97" s="379">
        <v>180</v>
      </c>
      <c r="E97" s="347"/>
      <c r="F97" s="347">
        <f t="shared" si="2"/>
        <v>0</v>
      </c>
    </row>
    <row r="98" spans="1:6" s="351" customFormat="1" ht="20.25" customHeight="1" x14ac:dyDescent="0.2">
      <c r="A98" s="377"/>
      <c r="B98" s="387" t="s">
        <v>303</v>
      </c>
      <c r="C98" s="383" t="s">
        <v>297</v>
      </c>
      <c r="D98" s="379">
        <v>40</v>
      </c>
      <c r="E98" s="347"/>
      <c r="F98" s="347">
        <f>D98*E98</f>
        <v>0</v>
      </c>
    </row>
    <row r="99" spans="1:6" s="351" customFormat="1" ht="18" customHeight="1" x14ac:dyDescent="0.2">
      <c r="A99" s="377"/>
      <c r="B99" s="382" t="s">
        <v>304</v>
      </c>
      <c r="C99" s="345" t="s">
        <v>235</v>
      </c>
      <c r="D99" s="379">
        <v>25</v>
      </c>
      <c r="E99" s="347"/>
      <c r="F99" s="347">
        <f t="shared" si="2"/>
        <v>0</v>
      </c>
    </row>
    <row r="100" spans="1:6" s="351" customFormat="1" ht="18.75" customHeight="1" x14ac:dyDescent="0.2">
      <c r="A100" s="377"/>
      <c r="B100" s="388" t="s">
        <v>305</v>
      </c>
      <c r="C100" s="345" t="s">
        <v>235</v>
      </c>
      <c r="D100" s="379">
        <v>25</v>
      </c>
      <c r="E100" s="347"/>
      <c r="F100" s="347">
        <f t="shared" si="2"/>
        <v>0</v>
      </c>
    </row>
    <row r="101" spans="1:6" s="351" customFormat="1" ht="15" customHeight="1" x14ac:dyDescent="0.2">
      <c r="A101" s="377"/>
      <c r="B101" s="382" t="s">
        <v>306</v>
      </c>
      <c r="C101" s="383" t="s">
        <v>297</v>
      </c>
      <c r="D101" s="379">
        <v>10</v>
      </c>
      <c r="E101" s="347"/>
      <c r="F101" s="347">
        <f t="shared" si="2"/>
        <v>0</v>
      </c>
    </row>
    <row r="102" spans="1:6" s="360" customFormat="1" x14ac:dyDescent="0.2">
      <c r="A102" s="377"/>
      <c r="B102" s="344"/>
      <c r="C102" s="345"/>
      <c r="D102" s="379"/>
      <c r="E102" s="347"/>
      <c r="F102" s="347"/>
    </row>
    <row r="103" spans="1:6" s="351" customFormat="1" ht="38.25" customHeight="1" x14ac:dyDescent="0.2">
      <c r="A103" s="352" t="s">
        <v>307</v>
      </c>
      <c r="B103" s="355" t="s">
        <v>308</v>
      </c>
      <c r="C103" s="345"/>
      <c r="D103" s="379"/>
      <c r="E103" s="347"/>
      <c r="F103" s="364"/>
    </row>
    <row r="104" spans="1:6" s="351" customFormat="1" ht="24.75" customHeight="1" x14ac:dyDescent="0.2">
      <c r="A104" s="377"/>
      <c r="B104" s="344" t="s">
        <v>309</v>
      </c>
      <c r="C104" s="345" t="s">
        <v>235</v>
      </c>
      <c r="D104" s="379">
        <v>250</v>
      </c>
      <c r="E104" s="347"/>
      <c r="F104" s="347">
        <f>D104*E104</f>
        <v>0</v>
      </c>
    </row>
    <row r="105" spans="1:6" s="351" customFormat="1" ht="21.75" customHeight="1" x14ac:dyDescent="0.2">
      <c r="A105" s="377"/>
      <c r="B105" s="344" t="s">
        <v>310</v>
      </c>
      <c r="C105" s="345" t="s">
        <v>235</v>
      </c>
      <c r="D105" s="379">
        <v>50</v>
      </c>
      <c r="E105" s="347"/>
      <c r="F105" s="347">
        <f>D105*E105</f>
        <v>0</v>
      </c>
    </row>
    <row r="106" spans="1:6" s="360" customFormat="1" x14ac:dyDescent="0.2">
      <c r="A106" s="381"/>
      <c r="B106" s="355"/>
      <c r="C106" s="345"/>
      <c r="D106" s="379"/>
      <c r="E106" s="347"/>
      <c r="F106" s="347"/>
    </row>
    <row r="107" spans="1:6" s="351" customFormat="1" ht="46.5" customHeight="1" x14ac:dyDescent="0.2">
      <c r="A107" s="389" t="s">
        <v>311</v>
      </c>
      <c r="B107" s="370" t="s">
        <v>312</v>
      </c>
      <c r="C107" s="390"/>
      <c r="D107" s="346"/>
      <c r="E107" s="347"/>
      <c r="F107" s="347"/>
    </row>
    <row r="108" spans="1:6" s="351" customFormat="1" ht="24" customHeight="1" x14ac:dyDescent="0.2">
      <c r="A108" s="391"/>
      <c r="B108" s="370" t="s">
        <v>313</v>
      </c>
      <c r="C108" s="345" t="s">
        <v>28</v>
      </c>
      <c r="D108" s="379">
        <v>2</v>
      </c>
      <c r="E108" s="347"/>
      <c r="F108" s="347">
        <f>D108*E108</f>
        <v>0</v>
      </c>
    </row>
    <row r="109" spans="1:6" s="351" customFormat="1" x14ac:dyDescent="0.2">
      <c r="A109" s="380"/>
      <c r="B109" s="372"/>
      <c r="C109" s="345"/>
      <c r="D109" s="379"/>
      <c r="E109" s="347"/>
      <c r="F109" s="347"/>
    </row>
    <row r="110" spans="1:6" s="351" customFormat="1" ht="73.5" customHeight="1" x14ac:dyDescent="0.2">
      <c r="A110" s="352" t="s">
        <v>314</v>
      </c>
      <c r="B110" s="344" t="s">
        <v>315</v>
      </c>
      <c r="C110" s="392"/>
      <c r="D110" s="392"/>
      <c r="E110" s="393"/>
      <c r="F110" s="379"/>
    </row>
    <row r="111" spans="1:6" s="351" customFormat="1" ht="16.5" customHeight="1" x14ac:dyDescent="0.2">
      <c r="A111" s="377"/>
      <c r="B111" s="344" t="s">
        <v>316</v>
      </c>
      <c r="C111" s="392"/>
      <c r="D111" s="393"/>
      <c r="E111" s="393"/>
      <c r="F111" s="379"/>
    </row>
    <row r="112" spans="1:6" s="351" customFormat="1" ht="18.75" customHeight="1" x14ac:dyDescent="0.2">
      <c r="A112" s="377"/>
      <c r="B112" s="344" t="s">
        <v>317</v>
      </c>
      <c r="C112" s="392"/>
      <c r="D112" s="393"/>
      <c r="E112" s="393"/>
      <c r="F112" s="379"/>
    </row>
    <row r="113" spans="1:6" s="351" customFormat="1" ht="18.75" customHeight="1" x14ac:dyDescent="0.2">
      <c r="A113" s="377"/>
      <c r="B113" s="344" t="s">
        <v>318</v>
      </c>
      <c r="C113" s="392"/>
      <c r="D113" s="393"/>
      <c r="E113" s="393"/>
      <c r="F113" s="379"/>
    </row>
    <row r="114" spans="1:6" s="351" customFormat="1" ht="27.75" customHeight="1" x14ac:dyDescent="0.2">
      <c r="A114" s="377"/>
      <c r="B114" s="344" t="s">
        <v>319</v>
      </c>
      <c r="C114" s="392"/>
      <c r="D114" s="394"/>
      <c r="E114" s="393"/>
      <c r="F114" s="379"/>
    </row>
    <row r="115" spans="1:6" s="351" customFormat="1" ht="25.5" customHeight="1" x14ac:dyDescent="0.2">
      <c r="A115" s="377"/>
      <c r="B115" s="344" t="s">
        <v>320</v>
      </c>
      <c r="C115" s="392"/>
      <c r="D115" s="394"/>
      <c r="E115" s="393"/>
      <c r="F115" s="379"/>
    </row>
    <row r="116" spans="1:6" s="351" customFormat="1" ht="35.25" customHeight="1" x14ac:dyDescent="0.2">
      <c r="A116" s="377"/>
      <c r="B116" s="344" t="s">
        <v>321</v>
      </c>
      <c r="C116" s="392"/>
      <c r="D116" s="393"/>
      <c r="E116" s="393"/>
      <c r="F116" s="379"/>
    </row>
    <row r="117" spans="1:6" s="351" customFormat="1" ht="30.75" customHeight="1" x14ac:dyDescent="0.2">
      <c r="A117" s="377"/>
      <c r="B117" s="344" t="s">
        <v>322</v>
      </c>
      <c r="C117" s="392"/>
      <c r="D117" s="393"/>
      <c r="E117" s="393"/>
      <c r="F117" s="379"/>
    </row>
    <row r="118" spans="1:6" s="351" customFormat="1" x14ac:dyDescent="0.2">
      <c r="A118" s="377"/>
      <c r="B118" s="344" t="s">
        <v>263</v>
      </c>
      <c r="C118" s="345" t="s">
        <v>28</v>
      </c>
      <c r="D118" s="347">
        <v>5</v>
      </c>
      <c r="E118" s="347"/>
      <c r="F118" s="347">
        <f>D118*E118</f>
        <v>0</v>
      </c>
    </row>
    <row r="119" spans="1:6" s="351" customFormat="1" x14ac:dyDescent="0.2">
      <c r="A119" s="377"/>
      <c r="B119" s="344"/>
      <c r="C119" s="345"/>
      <c r="D119" s="347"/>
      <c r="E119" s="347"/>
      <c r="F119" s="347"/>
    </row>
    <row r="120" spans="1:6" s="351" customFormat="1" ht="56.25" customHeight="1" x14ac:dyDescent="0.2">
      <c r="A120" s="352" t="s">
        <v>323</v>
      </c>
      <c r="B120" s="344" t="s">
        <v>324</v>
      </c>
      <c r="C120" s="345"/>
      <c r="D120" s="346"/>
      <c r="E120" s="347"/>
      <c r="F120" s="364"/>
    </row>
    <row r="121" spans="1:6" s="351" customFormat="1" ht="17.25" customHeight="1" x14ac:dyDescent="0.2">
      <c r="A121" s="377"/>
      <c r="B121" s="344" t="s">
        <v>325</v>
      </c>
      <c r="C121" s="345" t="s">
        <v>235</v>
      </c>
      <c r="D121" s="379">
        <v>20</v>
      </c>
      <c r="E121" s="347"/>
      <c r="F121" s="347">
        <f>D121*E121</f>
        <v>0</v>
      </c>
    </row>
    <row r="122" spans="1:6" s="351" customFormat="1" ht="21" customHeight="1" x14ac:dyDescent="0.2">
      <c r="A122" s="377"/>
      <c r="B122" s="344" t="s">
        <v>326</v>
      </c>
      <c r="C122" s="345" t="s">
        <v>235</v>
      </c>
      <c r="D122" s="379">
        <v>30</v>
      </c>
      <c r="E122" s="347"/>
      <c r="F122" s="347">
        <f>D122*E122</f>
        <v>0</v>
      </c>
    </row>
    <row r="123" spans="1:6" s="351" customFormat="1" ht="20.25" customHeight="1" x14ac:dyDescent="0.2">
      <c r="A123" s="377"/>
      <c r="B123" s="344" t="s">
        <v>327</v>
      </c>
      <c r="C123" s="345" t="s">
        <v>235</v>
      </c>
      <c r="D123" s="379">
        <v>100</v>
      </c>
      <c r="E123" s="347"/>
      <c r="F123" s="347">
        <f>D123*E123</f>
        <v>0</v>
      </c>
    </row>
    <row r="124" spans="1:6" s="360" customFormat="1" x14ac:dyDescent="0.2">
      <c r="A124" s="377"/>
      <c r="B124" s="355"/>
      <c r="C124" s="345"/>
      <c r="D124" s="379"/>
      <c r="E124" s="347"/>
      <c r="F124" s="347"/>
    </row>
    <row r="125" spans="1:6" s="351" customFormat="1" ht="55.5" customHeight="1" x14ac:dyDescent="0.2">
      <c r="A125" s="588" t="s">
        <v>328</v>
      </c>
      <c r="B125" s="344" t="s">
        <v>329</v>
      </c>
      <c r="C125" s="345"/>
      <c r="D125" s="346"/>
      <c r="E125" s="347"/>
      <c r="F125" s="347"/>
    </row>
    <row r="126" spans="1:6" s="351" customFormat="1" x14ac:dyDescent="0.2">
      <c r="A126" s="589"/>
      <c r="B126" s="344" t="s">
        <v>263</v>
      </c>
      <c r="C126" s="345" t="s">
        <v>28</v>
      </c>
      <c r="D126" s="379">
        <v>1</v>
      </c>
      <c r="E126" s="347"/>
      <c r="F126" s="347">
        <f>D126*E126</f>
        <v>0</v>
      </c>
    </row>
    <row r="127" spans="1:6" s="360" customFormat="1" x14ac:dyDescent="0.2">
      <c r="A127" s="381"/>
      <c r="B127" s="355"/>
      <c r="C127" s="345"/>
      <c r="D127" s="346"/>
      <c r="E127" s="347"/>
      <c r="F127" s="347"/>
    </row>
    <row r="128" spans="1:6" s="351" customFormat="1" ht="29.25" customHeight="1" x14ac:dyDescent="0.2">
      <c r="A128" s="352" t="s">
        <v>330</v>
      </c>
      <c r="B128" s="344" t="s">
        <v>331</v>
      </c>
      <c r="C128" s="345"/>
      <c r="D128" s="379"/>
      <c r="E128" s="347"/>
      <c r="F128" s="347"/>
    </row>
    <row r="129" spans="1:6" s="351" customFormat="1" x14ac:dyDescent="0.2">
      <c r="A129" s="377"/>
      <c r="B129" s="344" t="s">
        <v>263</v>
      </c>
      <c r="C129" s="345" t="s">
        <v>28</v>
      </c>
      <c r="D129" s="379">
        <v>1</v>
      </c>
      <c r="E129" s="347"/>
      <c r="F129" s="347">
        <f>D129*E129</f>
        <v>0</v>
      </c>
    </row>
    <row r="130" spans="1:6" s="360" customFormat="1" x14ac:dyDescent="0.2">
      <c r="A130" s="395"/>
      <c r="B130" s="396" t="s">
        <v>332</v>
      </c>
      <c r="C130" s="397"/>
      <c r="D130" s="350"/>
      <c r="E130" s="347"/>
      <c r="F130" s="398">
        <f>SUM(F8:F129)</f>
        <v>0</v>
      </c>
    </row>
    <row r="131" spans="1:6" s="404" customFormat="1" ht="15" x14ac:dyDescent="0.25">
      <c r="A131" s="399"/>
      <c r="B131" s="400"/>
      <c r="C131" s="401"/>
      <c r="D131" s="402"/>
      <c r="E131" s="403"/>
      <c r="F131" s="403"/>
    </row>
    <row r="132" spans="1:6" s="404" customFormat="1" ht="15" x14ac:dyDescent="0.25">
      <c r="A132" s="399"/>
      <c r="B132" s="590" t="s">
        <v>333</v>
      </c>
      <c r="C132" s="591"/>
      <c r="D132" s="591"/>
      <c r="E132" s="591"/>
      <c r="F132" s="592"/>
    </row>
    <row r="133" spans="1:6" s="404" customFormat="1" ht="15" x14ac:dyDescent="0.25">
      <c r="A133" s="399"/>
      <c r="B133" s="400"/>
      <c r="C133" s="401"/>
      <c r="D133" s="402"/>
      <c r="E133" s="403"/>
      <c r="F133" s="403"/>
    </row>
    <row r="134" spans="1:6" s="360" customFormat="1" ht="16.5" customHeight="1" x14ac:dyDescent="0.2">
      <c r="A134" s="367" t="s">
        <v>2</v>
      </c>
      <c r="B134" s="355" t="s">
        <v>334</v>
      </c>
      <c r="C134" s="357"/>
      <c r="D134" s="405"/>
      <c r="E134" s="358"/>
      <c r="F134" s="358"/>
    </row>
    <row r="135" spans="1:6" s="360" customFormat="1" ht="51" customHeight="1" x14ac:dyDescent="0.2">
      <c r="A135" s="356"/>
      <c r="B135" s="372" t="s">
        <v>451</v>
      </c>
      <c r="C135" s="406"/>
      <c r="D135" s="405"/>
      <c r="E135" s="358"/>
      <c r="F135" s="358"/>
    </row>
    <row r="136" spans="1:6" s="360" customFormat="1" x14ac:dyDescent="0.2">
      <c r="A136" s="356"/>
      <c r="B136" s="407" t="s">
        <v>228</v>
      </c>
      <c r="C136" s="357" t="s">
        <v>28</v>
      </c>
      <c r="D136" s="405">
        <v>187</v>
      </c>
      <c r="E136" s="358"/>
      <c r="F136" s="358">
        <f>D136*E136</f>
        <v>0</v>
      </c>
    </row>
    <row r="137" spans="1:6" s="360" customFormat="1" x14ac:dyDescent="0.2">
      <c r="A137" s="408"/>
      <c r="B137" s="409"/>
      <c r="C137" s="357"/>
      <c r="D137" s="374"/>
      <c r="E137" s="405"/>
      <c r="F137" s="405"/>
    </row>
    <row r="138" spans="1:6" s="360" customFormat="1" ht="20.25" customHeight="1" x14ac:dyDescent="0.2">
      <c r="A138" s="367" t="s">
        <v>3</v>
      </c>
      <c r="B138" s="355" t="s">
        <v>335</v>
      </c>
      <c r="C138" s="357"/>
      <c r="D138" s="405"/>
      <c r="E138" s="358"/>
      <c r="F138" s="358"/>
    </row>
    <row r="139" spans="1:6" s="360" customFormat="1" ht="19.5" customHeight="1" x14ac:dyDescent="0.2">
      <c r="A139" s="356"/>
      <c r="B139" s="372" t="s">
        <v>336</v>
      </c>
      <c r="C139" s="406"/>
      <c r="D139" s="405"/>
      <c r="E139" s="358"/>
      <c r="F139" s="358"/>
    </row>
    <row r="140" spans="1:6" s="360" customFormat="1" ht="19.5" customHeight="1" x14ac:dyDescent="0.2">
      <c r="A140" s="356"/>
      <c r="B140" s="372" t="s">
        <v>337</v>
      </c>
      <c r="C140" s="406"/>
      <c r="D140" s="405"/>
      <c r="E140" s="358"/>
      <c r="F140" s="358"/>
    </row>
    <row r="141" spans="1:6" s="360" customFormat="1" ht="27.75" customHeight="1" x14ac:dyDescent="0.2">
      <c r="A141" s="356"/>
      <c r="B141" s="372" t="s">
        <v>338</v>
      </c>
      <c r="C141" s="406"/>
      <c r="D141" s="405"/>
      <c r="E141" s="358"/>
      <c r="F141" s="358"/>
    </row>
    <row r="142" spans="1:6" s="360" customFormat="1" ht="27.75" customHeight="1" x14ac:dyDescent="0.2">
      <c r="A142" s="356"/>
      <c r="B142" s="372" t="s">
        <v>339</v>
      </c>
      <c r="C142" s="406"/>
      <c r="D142" s="405"/>
      <c r="E142" s="358"/>
      <c r="F142" s="358"/>
    </row>
    <row r="143" spans="1:6" s="360" customFormat="1" ht="27.75" customHeight="1" x14ac:dyDescent="0.2">
      <c r="A143" s="356"/>
      <c r="B143" s="372" t="s">
        <v>340</v>
      </c>
      <c r="C143" s="406"/>
      <c r="D143" s="405"/>
      <c r="E143" s="358"/>
      <c r="F143" s="358"/>
    </row>
    <row r="144" spans="1:6" s="360" customFormat="1" ht="27.75" customHeight="1" x14ac:dyDescent="0.2">
      <c r="A144" s="356"/>
      <c r="B144" s="372" t="s">
        <v>452</v>
      </c>
      <c r="C144" s="406"/>
      <c r="D144" s="405"/>
      <c r="E144" s="358"/>
      <c r="F144" s="358"/>
    </row>
    <row r="145" spans="1:6" s="360" customFormat="1" ht="19.5" customHeight="1" x14ac:dyDescent="0.2">
      <c r="A145" s="356"/>
      <c r="B145" s="372" t="s">
        <v>341</v>
      </c>
      <c r="C145" s="406"/>
      <c r="D145" s="405"/>
      <c r="E145" s="358"/>
      <c r="F145" s="358"/>
    </row>
    <row r="146" spans="1:6" s="360" customFormat="1" ht="19.5" customHeight="1" x14ac:dyDescent="0.2">
      <c r="A146" s="356"/>
      <c r="B146" s="372" t="s">
        <v>342</v>
      </c>
      <c r="C146" s="406"/>
      <c r="D146" s="405"/>
      <c r="E146" s="358"/>
      <c r="F146" s="358"/>
    </row>
    <row r="147" spans="1:6" s="360" customFormat="1" ht="19.5" customHeight="1" x14ac:dyDescent="0.2">
      <c r="A147" s="356"/>
      <c r="B147" s="372" t="s">
        <v>343</v>
      </c>
      <c r="C147" s="406"/>
      <c r="D147" s="405"/>
      <c r="E147" s="358"/>
      <c r="F147" s="358"/>
    </row>
    <row r="148" spans="1:6" s="360" customFormat="1" ht="19.5" customHeight="1" x14ac:dyDescent="0.2">
      <c r="A148" s="356"/>
      <c r="B148" s="372" t="s">
        <v>453</v>
      </c>
      <c r="C148" s="406"/>
      <c r="D148" s="405"/>
      <c r="E148" s="358"/>
      <c r="F148" s="358"/>
    </row>
    <row r="149" spans="1:6" s="360" customFormat="1" ht="19.5" customHeight="1" x14ac:dyDescent="0.2">
      <c r="A149" s="356"/>
      <c r="B149" s="372" t="s">
        <v>344</v>
      </c>
      <c r="C149" s="406"/>
      <c r="D149" s="405"/>
      <c r="E149" s="358"/>
      <c r="F149" s="358"/>
    </row>
    <row r="150" spans="1:6" s="360" customFormat="1" ht="25.9" customHeight="1" x14ac:dyDescent="0.2">
      <c r="A150" s="356"/>
      <c r="B150" s="372" t="s">
        <v>345</v>
      </c>
      <c r="C150" s="406"/>
      <c r="D150" s="405"/>
      <c r="E150" s="358"/>
      <c r="F150" s="358"/>
    </row>
    <row r="151" spans="1:6" s="360" customFormat="1" ht="25.9" customHeight="1" x14ac:dyDescent="0.2">
      <c r="A151" s="356"/>
      <c r="B151" s="372" t="s">
        <v>346</v>
      </c>
      <c r="C151" s="406"/>
      <c r="D151" s="405"/>
      <c r="E151" s="358"/>
      <c r="F151" s="358"/>
    </row>
    <row r="152" spans="1:6" s="360" customFormat="1" ht="19.5" customHeight="1" x14ac:dyDescent="0.2">
      <c r="A152" s="356"/>
      <c r="B152" s="372" t="s">
        <v>454</v>
      </c>
      <c r="C152" s="406"/>
      <c r="D152" s="405"/>
      <c r="E152" s="358"/>
      <c r="F152" s="358"/>
    </row>
    <row r="153" spans="1:6" s="360" customFormat="1" ht="19.5" customHeight="1" x14ac:dyDescent="0.2">
      <c r="A153" s="356"/>
      <c r="B153" s="372" t="s">
        <v>455</v>
      </c>
      <c r="C153" s="406"/>
      <c r="D153" s="405"/>
      <c r="E153" s="358"/>
      <c r="F153" s="358"/>
    </row>
    <row r="154" spans="1:6" s="360" customFormat="1" ht="22.5" customHeight="1" x14ac:dyDescent="0.2">
      <c r="A154" s="356"/>
      <c r="B154" s="372" t="s">
        <v>347</v>
      </c>
      <c r="C154" s="406"/>
      <c r="D154" s="405"/>
      <c r="E154" s="358"/>
      <c r="F154" s="358"/>
    </row>
    <row r="155" spans="1:6" s="360" customFormat="1" ht="38.25" x14ac:dyDescent="0.2">
      <c r="A155" s="356"/>
      <c r="B155" s="372" t="s">
        <v>456</v>
      </c>
      <c r="C155" s="406"/>
      <c r="D155" s="405"/>
      <c r="E155" s="358"/>
      <c r="F155" s="358"/>
    </row>
    <row r="156" spans="1:6" s="360" customFormat="1" x14ac:dyDescent="0.2">
      <c r="A156" s="356"/>
      <c r="B156" s="372" t="s">
        <v>263</v>
      </c>
      <c r="C156" s="357" t="s">
        <v>28</v>
      </c>
      <c r="D156" s="405">
        <v>1</v>
      </c>
      <c r="E156" s="358"/>
      <c r="F156" s="358">
        <f>D156*E156</f>
        <v>0</v>
      </c>
    </row>
    <row r="157" spans="1:6" s="360" customFormat="1" x14ac:dyDescent="0.2">
      <c r="A157" s="408"/>
      <c r="B157" s="409"/>
      <c r="C157" s="357"/>
      <c r="D157" s="374"/>
      <c r="E157" s="405"/>
      <c r="F157" s="405"/>
    </row>
    <row r="158" spans="1:6" s="360" customFormat="1" ht="20.25" customHeight="1" x14ac:dyDescent="0.2">
      <c r="A158" s="367" t="s">
        <v>5</v>
      </c>
      <c r="B158" s="355" t="s">
        <v>335</v>
      </c>
      <c r="C158" s="357"/>
      <c r="D158" s="405"/>
      <c r="E158" s="358"/>
      <c r="F158" s="358"/>
    </row>
    <row r="159" spans="1:6" s="360" customFormat="1" ht="19.5" customHeight="1" x14ac:dyDescent="0.2">
      <c r="A159" s="356"/>
      <c r="B159" s="372" t="s">
        <v>336</v>
      </c>
      <c r="C159" s="406"/>
      <c r="D159" s="405"/>
      <c r="E159" s="358"/>
      <c r="F159" s="358"/>
    </row>
    <row r="160" spans="1:6" s="360" customFormat="1" ht="19.5" customHeight="1" x14ac:dyDescent="0.2">
      <c r="A160" s="356"/>
      <c r="B160" s="372" t="s">
        <v>337</v>
      </c>
      <c r="C160" s="406"/>
      <c r="D160" s="405"/>
      <c r="E160" s="358"/>
      <c r="F160" s="358"/>
    </row>
    <row r="161" spans="1:6" s="360" customFormat="1" ht="27.75" customHeight="1" x14ac:dyDescent="0.2">
      <c r="A161" s="356"/>
      <c r="B161" s="372" t="s">
        <v>338</v>
      </c>
      <c r="C161" s="406"/>
      <c r="D161" s="405"/>
      <c r="E161" s="358"/>
      <c r="F161" s="358"/>
    </row>
    <row r="162" spans="1:6" s="360" customFormat="1" ht="27.75" customHeight="1" x14ac:dyDescent="0.2">
      <c r="A162" s="356"/>
      <c r="B162" s="372" t="s">
        <v>339</v>
      </c>
      <c r="C162" s="406"/>
      <c r="D162" s="405"/>
      <c r="E162" s="358"/>
      <c r="F162" s="358"/>
    </row>
    <row r="163" spans="1:6" s="360" customFormat="1" ht="27.75" customHeight="1" x14ac:dyDescent="0.2">
      <c r="A163" s="356"/>
      <c r="B163" s="372" t="s">
        <v>340</v>
      </c>
      <c r="C163" s="406"/>
      <c r="D163" s="405"/>
      <c r="E163" s="358"/>
      <c r="F163" s="358"/>
    </row>
    <row r="164" spans="1:6" s="360" customFormat="1" ht="27.75" customHeight="1" x14ac:dyDescent="0.2">
      <c r="A164" s="356"/>
      <c r="B164" s="372" t="s">
        <v>452</v>
      </c>
      <c r="C164" s="406"/>
      <c r="D164" s="405"/>
      <c r="E164" s="358"/>
      <c r="F164" s="358"/>
    </row>
    <row r="165" spans="1:6" s="360" customFormat="1" ht="19.5" customHeight="1" x14ac:dyDescent="0.2">
      <c r="A165" s="356"/>
      <c r="B165" s="372" t="s">
        <v>341</v>
      </c>
      <c r="C165" s="406"/>
      <c r="D165" s="405"/>
      <c r="E165" s="358"/>
      <c r="F165" s="358"/>
    </row>
    <row r="166" spans="1:6" s="360" customFormat="1" ht="19.5" customHeight="1" x14ac:dyDescent="0.2">
      <c r="A166" s="356"/>
      <c r="B166" s="372" t="s">
        <v>342</v>
      </c>
      <c r="C166" s="406"/>
      <c r="D166" s="405"/>
      <c r="E166" s="358"/>
      <c r="F166" s="358"/>
    </row>
    <row r="167" spans="1:6" s="360" customFormat="1" ht="19.5" customHeight="1" x14ac:dyDescent="0.2">
      <c r="A167" s="356"/>
      <c r="B167" s="372" t="s">
        <v>343</v>
      </c>
      <c r="C167" s="406"/>
      <c r="D167" s="405"/>
      <c r="E167" s="358"/>
      <c r="F167" s="358"/>
    </row>
    <row r="168" spans="1:6" s="360" customFormat="1" ht="19.5" customHeight="1" x14ac:dyDescent="0.2">
      <c r="A168" s="356"/>
      <c r="B168" s="372" t="s">
        <v>453</v>
      </c>
      <c r="C168" s="406"/>
      <c r="D168" s="405"/>
      <c r="E168" s="358"/>
      <c r="F168" s="358"/>
    </row>
    <row r="169" spans="1:6" s="360" customFormat="1" ht="19.5" customHeight="1" x14ac:dyDescent="0.2">
      <c r="A169" s="356"/>
      <c r="B169" s="372" t="s">
        <v>344</v>
      </c>
      <c r="C169" s="406"/>
      <c r="D169" s="405"/>
      <c r="E169" s="358"/>
      <c r="F169" s="358"/>
    </row>
    <row r="170" spans="1:6" s="360" customFormat="1" ht="25.9" customHeight="1" x14ac:dyDescent="0.2">
      <c r="A170" s="356"/>
      <c r="B170" s="372" t="s">
        <v>345</v>
      </c>
      <c r="C170" s="406"/>
      <c r="D170" s="405"/>
      <c r="E170" s="358"/>
      <c r="F170" s="358"/>
    </row>
    <row r="171" spans="1:6" s="360" customFormat="1" ht="25.9" customHeight="1" x14ac:dyDescent="0.2">
      <c r="A171" s="356"/>
      <c r="B171" s="372" t="s">
        <v>346</v>
      </c>
      <c r="C171" s="406"/>
      <c r="D171" s="405"/>
      <c r="E171" s="358"/>
      <c r="F171" s="358"/>
    </row>
    <row r="172" spans="1:6" s="360" customFormat="1" ht="19.5" customHeight="1" x14ac:dyDescent="0.2">
      <c r="A172" s="356"/>
      <c r="B172" s="372" t="s">
        <v>454</v>
      </c>
      <c r="C172" s="406"/>
      <c r="D172" s="405"/>
      <c r="E172" s="358"/>
      <c r="F172" s="358"/>
    </row>
    <row r="173" spans="1:6" s="360" customFormat="1" ht="19.5" customHeight="1" x14ac:dyDescent="0.2">
      <c r="A173" s="356"/>
      <c r="B173" s="372" t="s">
        <v>455</v>
      </c>
      <c r="C173" s="406"/>
      <c r="D173" s="405"/>
      <c r="E173" s="358"/>
      <c r="F173" s="358"/>
    </row>
    <row r="174" spans="1:6" s="360" customFormat="1" ht="22.5" customHeight="1" x14ac:dyDescent="0.2">
      <c r="A174" s="356"/>
      <c r="B174" s="372" t="s">
        <v>347</v>
      </c>
      <c r="C174" s="406"/>
      <c r="D174" s="405"/>
      <c r="E174" s="358"/>
      <c r="F174" s="358"/>
    </row>
    <row r="175" spans="1:6" s="360" customFormat="1" x14ac:dyDescent="0.2">
      <c r="A175" s="356"/>
      <c r="B175" s="372" t="s">
        <v>263</v>
      </c>
      <c r="C175" s="357" t="s">
        <v>28</v>
      </c>
      <c r="D175" s="405">
        <v>2</v>
      </c>
      <c r="E175" s="358"/>
      <c r="F175" s="358">
        <f>D175*E175</f>
        <v>0</v>
      </c>
    </row>
    <row r="176" spans="1:6" s="360" customFormat="1" x14ac:dyDescent="0.2">
      <c r="A176" s="408"/>
      <c r="B176" s="410"/>
      <c r="C176" s="357"/>
      <c r="D176" s="374"/>
      <c r="E176" s="405"/>
      <c r="F176" s="405"/>
    </row>
    <row r="177" spans="1:6" s="360" customFormat="1" ht="25.5" x14ac:dyDescent="0.2">
      <c r="A177" s="367" t="s">
        <v>18</v>
      </c>
      <c r="B177" s="355" t="s">
        <v>457</v>
      </c>
      <c r="C177" s="357"/>
      <c r="D177" s="405"/>
      <c r="E177" s="358"/>
      <c r="F177" s="358"/>
    </row>
    <row r="178" spans="1:6" s="360" customFormat="1" ht="19.5" customHeight="1" x14ac:dyDescent="0.2">
      <c r="A178" s="356"/>
      <c r="B178" s="372" t="s">
        <v>348</v>
      </c>
      <c r="C178" s="406"/>
      <c r="D178" s="405"/>
      <c r="E178" s="358"/>
      <c r="F178" s="358"/>
    </row>
    <row r="179" spans="1:6" s="360" customFormat="1" ht="19.5" customHeight="1" x14ac:dyDescent="0.2">
      <c r="A179" s="356"/>
      <c r="B179" s="372" t="s">
        <v>349</v>
      </c>
      <c r="C179" s="406"/>
      <c r="D179" s="405"/>
      <c r="E179" s="358"/>
      <c r="F179" s="358"/>
    </row>
    <row r="180" spans="1:6" s="360" customFormat="1" ht="25.9" customHeight="1" x14ac:dyDescent="0.2">
      <c r="A180" s="356"/>
      <c r="B180" s="372" t="s">
        <v>350</v>
      </c>
      <c r="C180" s="406"/>
      <c r="D180" s="405"/>
      <c r="E180" s="358"/>
      <c r="F180" s="358"/>
    </row>
    <row r="181" spans="1:6" s="360" customFormat="1" ht="25.9" customHeight="1" x14ac:dyDescent="0.2">
      <c r="A181" s="356"/>
      <c r="B181" s="372" t="s">
        <v>346</v>
      </c>
      <c r="C181" s="406"/>
      <c r="D181" s="405"/>
      <c r="E181" s="358"/>
      <c r="F181" s="358"/>
    </row>
    <row r="182" spans="1:6" s="360" customFormat="1" ht="19.5" customHeight="1" x14ac:dyDescent="0.2">
      <c r="A182" s="356"/>
      <c r="B182" s="372" t="s">
        <v>351</v>
      </c>
      <c r="C182" s="406"/>
      <c r="D182" s="405"/>
      <c r="E182" s="358"/>
      <c r="F182" s="358"/>
    </row>
    <row r="183" spans="1:6" s="360" customFormat="1" ht="19.5" customHeight="1" x14ac:dyDescent="0.2">
      <c r="A183" s="356"/>
      <c r="B183" s="372" t="s">
        <v>352</v>
      </c>
      <c r="C183" s="406"/>
      <c r="D183" s="405"/>
      <c r="E183" s="358"/>
      <c r="F183" s="358"/>
    </row>
    <row r="184" spans="1:6" s="360" customFormat="1" ht="23.25" customHeight="1" x14ac:dyDescent="0.2">
      <c r="A184" s="356"/>
      <c r="B184" s="372" t="s">
        <v>353</v>
      </c>
      <c r="C184" s="406"/>
      <c r="D184" s="405"/>
      <c r="E184" s="358"/>
      <c r="F184" s="358"/>
    </row>
    <row r="185" spans="1:6" s="360" customFormat="1" ht="18.75" customHeight="1" x14ac:dyDescent="0.2">
      <c r="A185" s="356"/>
      <c r="B185" s="372" t="s">
        <v>354</v>
      </c>
      <c r="C185" s="406"/>
      <c r="D185" s="405"/>
      <c r="E185" s="358"/>
      <c r="F185" s="358"/>
    </row>
    <row r="186" spans="1:6" s="360" customFormat="1" ht="24" customHeight="1" x14ac:dyDescent="0.2">
      <c r="A186" s="356"/>
      <c r="B186" s="372" t="s">
        <v>355</v>
      </c>
      <c r="C186" s="406"/>
      <c r="D186" s="405"/>
      <c r="E186" s="358"/>
      <c r="F186" s="358"/>
    </row>
    <row r="187" spans="1:6" s="360" customFormat="1" x14ac:dyDescent="0.2">
      <c r="A187" s="356"/>
      <c r="B187" s="372" t="s">
        <v>263</v>
      </c>
      <c r="C187" s="357" t="s">
        <v>28</v>
      </c>
      <c r="D187" s="405">
        <v>1</v>
      </c>
      <c r="E187" s="358"/>
      <c r="F187" s="358">
        <f>D187*E187</f>
        <v>0</v>
      </c>
    </row>
    <row r="188" spans="1:6" s="360" customFormat="1" x14ac:dyDescent="0.2">
      <c r="A188" s="408"/>
      <c r="B188" s="410"/>
      <c r="C188" s="357"/>
      <c r="D188" s="374"/>
      <c r="E188" s="405"/>
      <c r="F188" s="405"/>
    </row>
    <row r="189" spans="1:6" s="360" customFormat="1" ht="17.25" customHeight="1" x14ac:dyDescent="0.2">
      <c r="A189" s="367" t="s">
        <v>22</v>
      </c>
      <c r="B189" s="355" t="s">
        <v>356</v>
      </c>
      <c r="C189" s="357"/>
      <c r="D189" s="405"/>
      <c r="E189" s="358"/>
      <c r="F189" s="358"/>
    </row>
    <row r="190" spans="1:6" s="360" customFormat="1" ht="39" customHeight="1" x14ac:dyDescent="0.2">
      <c r="A190" s="356"/>
      <c r="B190" s="372" t="s">
        <v>357</v>
      </c>
      <c r="C190" s="406"/>
      <c r="D190" s="405"/>
      <c r="E190" s="358"/>
      <c r="F190" s="358"/>
    </row>
    <row r="191" spans="1:6" s="360" customFormat="1" x14ac:dyDescent="0.2">
      <c r="A191" s="356"/>
      <c r="B191" s="372" t="s">
        <v>263</v>
      </c>
      <c r="C191" s="357" t="s">
        <v>28</v>
      </c>
      <c r="D191" s="405">
        <v>1</v>
      </c>
      <c r="E191" s="358"/>
      <c r="F191" s="358">
        <f>D191*E191</f>
        <v>0</v>
      </c>
    </row>
    <row r="192" spans="1:6" s="360" customFormat="1" x14ac:dyDescent="0.2">
      <c r="A192" s="408"/>
      <c r="B192" s="410"/>
      <c r="C192" s="357"/>
      <c r="D192" s="374"/>
      <c r="E192" s="405"/>
      <c r="F192" s="405"/>
    </row>
    <row r="193" spans="1:6" s="360" customFormat="1" ht="19.5" customHeight="1" x14ac:dyDescent="0.2">
      <c r="A193" s="367" t="s">
        <v>24</v>
      </c>
      <c r="B193" s="355" t="s">
        <v>334</v>
      </c>
      <c r="C193" s="357"/>
      <c r="D193" s="405"/>
      <c r="E193" s="358"/>
      <c r="F193" s="358"/>
    </row>
    <row r="194" spans="1:6" s="360" customFormat="1" ht="44.25" customHeight="1" x14ac:dyDescent="0.2">
      <c r="A194" s="356"/>
      <c r="B194" s="372" t="s">
        <v>358</v>
      </c>
      <c r="C194" s="406"/>
      <c r="D194" s="405"/>
      <c r="E194" s="358"/>
      <c r="F194" s="358"/>
    </row>
    <row r="195" spans="1:6" s="360" customFormat="1" ht="29.25" customHeight="1" x14ac:dyDescent="0.2">
      <c r="A195" s="356"/>
      <c r="B195" s="372" t="s">
        <v>359</v>
      </c>
      <c r="C195" s="406"/>
      <c r="D195" s="405"/>
      <c r="E195" s="358"/>
      <c r="F195" s="358"/>
    </row>
    <row r="196" spans="1:6" s="360" customFormat="1" ht="21.75" customHeight="1" x14ac:dyDescent="0.2">
      <c r="A196" s="356"/>
      <c r="B196" s="372" t="s">
        <v>263</v>
      </c>
      <c r="C196" s="357" t="s">
        <v>28</v>
      </c>
      <c r="D196" s="405">
        <v>1</v>
      </c>
      <c r="E196" s="358"/>
      <c r="F196" s="358">
        <f>D196*E196</f>
        <v>0</v>
      </c>
    </row>
    <row r="197" spans="1:6" s="360" customFormat="1" x14ac:dyDescent="0.2">
      <c r="A197" s="408"/>
      <c r="B197" s="410"/>
      <c r="C197" s="357"/>
      <c r="D197" s="374"/>
      <c r="E197" s="405"/>
      <c r="F197" s="405"/>
    </row>
    <row r="198" spans="1:6" s="360" customFormat="1" ht="42.75" customHeight="1" x14ac:dyDescent="0.2">
      <c r="A198" s="367" t="s">
        <v>72</v>
      </c>
      <c r="B198" s="355" t="s">
        <v>360</v>
      </c>
      <c r="C198" s="357"/>
      <c r="D198" s="405"/>
      <c r="E198" s="358"/>
      <c r="F198" s="358"/>
    </row>
    <row r="199" spans="1:6" s="360" customFormat="1" ht="20.25" customHeight="1" x14ac:dyDescent="0.2">
      <c r="A199" s="356"/>
      <c r="B199" s="372" t="s">
        <v>361</v>
      </c>
      <c r="C199" s="406" t="s">
        <v>235</v>
      </c>
      <c r="D199" s="405">
        <v>60</v>
      </c>
      <c r="E199" s="358"/>
      <c r="F199" s="358">
        <f>D199*E199</f>
        <v>0</v>
      </c>
    </row>
    <row r="200" spans="1:6" s="351" customFormat="1" ht="19.5" customHeight="1" x14ac:dyDescent="0.2">
      <c r="A200" s="377"/>
      <c r="B200" s="382" t="s">
        <v>362</v>
      </c>
      <c r="C200" s="383" t="s">
        <v>297</v>
      </c>
      <c r="D200" s="379">
        <v>30</v>
      </c>
      <c r="E200" s="347"/>
      <c r="F200" s="347">
        <f>D200*E200</f>
        <v>0</v>
      </c>
    </row>
    <row r="201" spans="1:6" s="360" customFormat="1" ht="20.25" customHeight="1" x14ac:dyDescent="0.2">
      <c r="A201" s="356"/>
      <c r="B201" s="372" t="s">
        <v>363</v>
      </c>
      <c r="C201" s="406" t="s">
        <v>235</v>
      </c>
      <c r="D201" s="405">
        <v>20</v>
      </c>
      <c r="E201" s="358"/>
      <c r="F201" s="358">
        <f>D201*E201</f>
        <v>0</v>
      </c>
    </row>
    <row r="202" spans="1:6" s="360" customFormat="1" x14ac:dyDescent="0.2">
      <c r="A202" s="408"/>
      <c r="B202" s="410"/>
      <c r="C202" s="357"/>
      <c r="D202" s="374"/>
      <c r="E202" s="405"/>
      <c r="F202" s="405"/>
    </row>
    <row r="203" spans="1:6" s="360" customFormat="1" ht="71.25" customHeight="1" x14ac:dyDescent="0.2">
      <c r="A203" s="367" t="s">
        <v>240</v>
      </c>
      <c r="B203" s="355" t="s">
        <v>364</v>
      </c>
      <c r="C203" s="357"/>
      <c r="D203" s="405"/>
      <c r="E203" s="358"/>
      <c r="F203" s="358"/>
    </row>
    <row r="204" spans="1:6" s="360" customFormat="1" x14ac:dyDescent="0.2">
      <c r="A204" s="356"/>
      <c r="B204" s="372" t="s">
        <v>263</v>
      </c>
      <c r="C204" s="357" t="s">
        <v>28</v>
      </c>
      <c r="D204" s="405">
        <v>1</v>
      </c>
      <c r="E204" s="358"/>
      <c r="F204" s="358">
        <f>D204*E204</f>
        <v>0</v>
      </c>
    </row>
    <row r="205" spans="1:6" s="360" customFormat="1" x14ac:dyDescent="0.2">
      <c r="A205" s="408"/>
      <c r="B205" s="410"/>
      <c r="C205" s="357"/>
      <c r="D205" s="374"/>
      <c r="E205" s="405"/>
      <c r="F205" s="405"/>
    </row>
    <row r="206" spans="1:6" s="360" customFormat="1" ht="41.25" customHeight="1" x14ac:dyDescent="0.2">
      <c r="A206" s="367" t="s">
        <v>264</v>
      </c>
      <c r="B206" s="355" t="s">
        <v>365</v>
      </c>
      <c r="C206" s="357"/>
      <c r="D206" s="405"/>
      <c r="E206" s="358"/>
      <c r="F206" s="358"/>
    </row>
    <row r="207" spans="1:6" s="360" customFormat="1" x14ac:dyDescent="0.2">
      <c r="A207" s="356"/>
      <c r="B207" s="372" t="s">
        <v>263</v>
      </c>
      <c r="C207" s="357" t="s">
        <v>28</v>
      </c>
      <c r="D207" s="405">
        <v>1</v>
      </c>
      <c r="E207" s="358"/>
      <c r="F207" s="358">
        <f>D207*E207</f>
        <v>0</v>
      </c>
    </row>
    <row r="208" spans="1:6" s="360" customFormat="1" x14ac:dyDescent="0.2">
      <c r="A208" s="408"/>
      <c r="B208" s="410"/>
      <c r="C208" s="357"/>
      <c r="D208" s="374"/>
      <c r="E208" s="405"/>
      <c r="F208" s="405"/>
    </row>
    <row r="209" spans="1:16" s="360" customFormat="1" ht="17.25" customHeight="1" x14ac:dyDescent="0.2">
      <c r="A209" s="367" t="s">
        <v>289</v>
      </c>
      <c r="B209" s="355" t="s">
        <v>366</v>
      </c>
      <c r="C209" s="357"/>
      <c r="D209" s="405"/>
      <c r="E209" s="358"/>
      <c r="F209" s="358"/>
    </row>
    <row r="210" spans="1:16" s="360" customFormat="1" x14ac:dyDescent="0.2">
      <c r="A210" s="356"/>
      <c r="B210" s="372" t="s">
        <v>263</v>
      </c>
      <c r="C210" s="357" t="s">
        <v>28</v>
      </c>
      <c r="D210" s="405">
        <v>1</v>
      </c>
      <c r="E210" s="358"/>
      <c r="F210" s="358">
        <f>D210*E210</f>
        <v>0</v>
      </c>
    </row>
    <row r="211" spans="1:16" s="360" customFormat="1" x14ac:dyDescent="0.2">
      <c r="A211" s="408"/>
      <c r="B211" s="410"/>
      <c r="C211" s="357"/>
      <c r="D211" s="374"/>
      <c r="E211" s="405"/>
      <c r="F211" s="405"/>
    </row>
    <row r="212" spans="1:16" s="360" customFormat="1" ht="12" customHeight="1" x14ac:dyDescent="0.2">
      <c r="A212" s="367" t="s">
        <v>291</v>
      </c>
      <c r="B212" s="355" t="s">
        <v>367</v>
      </c>
      <c r="C212" s="357"/>
      <c r="D212" s="405"/>
      <c r="E212" s="358"/>
      <c r="F212" s="358"/>
    </row>
    <row r="213" spans="1:16" s="360" customFormat="1" x14ac:dyDescent="0.2">
      <c r="A213" s="356"/>
      <c r="B213" s="372" t="s">
        <v>263</v>
      </c>
      <c r="C213" s="357" t="s">
        <v>28</v>
      </c>
      <c r="D213" s="405">
        <v>3</v>
      </c>
      <c r="E213" s="358"/>
      <c r="F213" s="358">
        <f>D213*E213</f>
        <v>0</v>
      </c>
    </row>
    <row r="214" spans="1:16" s="360" customFormat="1" x14ac:dyDescent="0.2">
      <c r="A214" s="408"/>
      <c r="B214" s="410"/>
      <c r="C214" s="357"/>
      <c r="D214" s="374"/>
      <c r="E214" s="405"/>
      <c r="F214" s="405"/>
    </row>
    <row r="215" spans="1:16" s="360" customFormat="1" ht="56.25" customHeight="1" x14ac:dyDescent="0.2">
      <c r="A215" s="367" t="s">
        <v>292</v>
      </c>
      <c r="B215" s="355" t="s">
        <v>368</v>
      </c>
      <c r="C215" s="357"/>
      <c r="D215" s="405"/>
      <c r="E215" s="358"/>
      <c r="F215" s="358"/>
    </row>
    <row r="216" spans="1:16" s="360" customFormat="1" x14ac:dyDescent="0.2">
      <c r="A216" s="356"/>
      <c r="B216" s="372" t="s">
        <v>263</v>
      </c>
      <c r="C216" s="357" t="s">
        <v>28</v>
      </c>
      <c r="D216" s="405">
        <v>1</v>
      </c>
      <c r="E216" s="358"/>
      <c r="F216" s="358">
        <f>D216*E216</f>
        <v>0</v>
      </c>
    </row>
    <row r="217" spans="1:16" s="404" customFormat="1" ht="15" x14ac:dyDescent="0.25">
      <c r="A217" s="411"/>
      <c r="B217" s="412" t="s">
        <v>369</v>
      </c>
      <c r="C217" s="413"/>
      <c r="D217" s="403"/>
      <c r="E217" s="414"/>
      <c r="F217" s="415">
        <f>SUM(F134:F216)</f>
        <v>0</v>
      </c>
      <c r="G217" s="416"/>
      <c r="H217" s="416"/>
      <c r="I217" s="416"/>
      <c r="J217" s="416"/>
      <c r="K217" s="416"/>
      <c r="L217" s="416"/>
      <c r="M217" s="416"/>
      <c r="N217" s="416"/>
      <c r="O217" s="416"/>
      <c r="P217" s="416"/>
    </row>
    <row r="218" spans="1:16" s="360" customFormat="1" x14ac:dyDescent="0.2">
      <c r="A218" s="343"/>
      <c r="B218" s="417"/>
      <c r="C218" s="345"/>
      <c r="D218" s="346"/>
      <c r="E218" s="347"/>
      <c r="F218" s="347"/>
    </row>
    <row r="219" spans="1:16" s="360" customFormat="1" x14ac:dyDescent="0.2">
      <c r="A219" s="368"/>
      <c r="B219" s="355"/>
      <c r="C219" s="357"/>
      <c r="D219" s="374"/>
      <c r="E219" s="359"/>
      <c r="F219" s="359"/>
    </row>
    <row r="220" spans="1:16" s="360" customFormat="1" ht="20.25" customHeight="1" x14ac:dyDescent="0.2">
      <c r="A220" s="418"/>
      <c r="B220" s="419" t="s">
        <v>370</v>
      </c>
      <c r="C220" s="390"/>
      <c r="D220" s="379"/>
      <c r="E220" s="364"/>
      <c r="F220" s="364"/>
    </row>
    <row r="221" spans="1:16" s="360" customFormat="1" x14ac:dyDescent="0.2">
      <c r="A221" s="418"/>
      <c r="B221" s="372"/>
      <c r="C221" s="390"/>
      <c r="D221" s="379"/>
      <c r="E221" s="364"/>
      <c r="F221" s="364"/>
    </row>
    <row r="222" spans="1:16" s="360" customFormat="1" ht="45.75" customHeight="1" x14ac:dyDescent="0.2">
      <c r="A222" s="389" t="s">
        <v>2</v>
      </c>
      <c r="B222" s="372" t="s">
        <v>371</v>
      </c>
      <c r="C222" s="390"/>
      <c r="D222" s="379"/>
      <c r="E222" s="364"/>
      <c r="F222" s="364"/>
    </row>
    <row r="223" spans="1:16" s="360" customFormat="1" ht="18.75" customHeight="1" x14ac:dyDescent="0.2">
      <c r="A223" s="380"/>
      <c r="B223" s="372" t="s">
        <v>372</v>
      </c>
      <c r="C223" s="390" t="s">
        <v>28</v>
      </c>
      <c r="D223" s="379">
        <v>6</v>
      </c>
      <c r="E223" s="364"/>
      <c r="F223" s="364">
        <f t="shared" ref="F223:F228" si="3">D223*E223</f>
        <v>0</v>
      </c>
    </row>
    <row r="224" spans="1:16" s="360" customFormat="1" ht="19.5" customHeight="1" x14ac:dyDescent="0.2">
      <c r="A224" s="380"/>
      <c r="B224" s="372" t="s">
        <v>373</v>
      </c>
      <c r="C224" s="390" t="s">
        <v>28</v>
      </c>
      <c r="D224" s="379">
        <v>12</v>
      </c>
      <c r="E224" s="364"/>
      <c r="F224" s="364">
        <f t="shared" si="3"/>
        <v>0</v>
      </c>
    </row>
    <row r="225" spans="1:6" s="360" customFormat="1" ht="20.25" customHeight="1" x14ac:dyDescent="0.2">
      <c r="A225" s="380"/>
      <c r="B225" s="372" t="s">
        <v>374</v>
      </c>
      <c r="C225" s="390" t="s">
        <v>28</v>
      </c>
      <c r="D225" s="379">
        <v>6</v>
      </c>
      <c r="E225" s="364"/>
      <c r="F225" s="364">
        <f t="shared" si="3"/>
        <v>0</v>
      </c>
    </row>
    <row r="226" spans="1:6" s="360" customFormat="1" ht="18" customHeight="1" x14ac:dyDescent="0.2">
      <c r="A226" s="380"/>
      <c r="B226" s="372" t="s">
        <v>375</v>
      </c>
      <c r="C226" s="390" t="s">
        <v>28</v>
      </c>
      <c r="D226" s="379">
        <v>6</v>
      </c>
      <c r="E226" s="364"/>
      <c r="F226" s="364">
        <f t="shared" si="3"/>
        <v>0</v>
      </c>
    </row>
    <row r="227" spans="1:6" s="360" customFormat="1" ht="20.25" customHeight="1" x14ac:dyDescent="0.2">
      <c r="A227" s="380"/>
      <c r="B227" s="370" t="s">
        <v>376</v>
      </c>
      <c r="C227" s="390" t="s">
        <v>28</v>
      </c>
      <c r="D227" s="379">
        <v>84</v>
      </c>
      <c r="E227" s="364"/>
      <c r="F227" s="364">
        <f t="shared" si="3"/>
        <v>0</v>
      </c>
    </row>
    <row r="228" spans="1:6" s="360" customFormat="1" ht="20.25" customHeight="1" x14ac:dyDescent="0.2">
      <c r="A228" s="380"/>
      <c r="B228" s="370" t="s">
        <v>377</v>
      </c>
      <c r="C228" s="390" t="s">
        <v>28</v>
      </c>
      <c r="D228" s="379">
        <v>84</v>
      </c>
      <c r="E228" s="364"/>
      <c r="F228" s="364">
        <f t="shared" si="3"/>
        <v>0</v>
      </c>
    </row>
    <row r="229" spans="1:6" s="360" customFormat="1" x14ac:dyDescent="0.2">
      <c r="A229" s="420"/>
      <c r="B229" s="370"/>
      <c r="C229" s="390"/>
      <c r="D229" s="379"/>
      <c r="E229" s="364"/>
      <c r="F229" s="364"/>
    </row>
    <row r="230" spans="1:6" s="360" customFormat="1" ht="38.25" customHeight="1" x14ac:dyDescent="0.2">
      <c r="A230" s="389" t="s">
        <v>3</v>
      </c>
      <c r="B230" s="421" t="s">
        <v>378</v>
      </c>
      <c r="C230" s="422" t="s">
        <v>297</v>
      </c>
      <c r="D230" s="379">
        <v>140</v>
      </c>
      <c r="E230" s="364"/>
      <c r="F230" s="364">
        <f>D230*E230</f>
        <v>0</v>
      </c>
    </row>
    <row r="231" spans="1:6" s="360" customFormat="1" x14ac:dyDescent="0.2">
      <c r="A231" s="420"/>
      <c r="B231" s="370"/>
      <c r="C231" s="422"/>
      <c r="D231" s="379"/>
      <c r="E231" s="364"/>
      <c r="F231" s="364"/>
    </row>
    <row r="232" spans="1:6" s="351" customFormat="1" ht="51.75" customHeight="1" x14ac:dyDescent="0.2">
      <c r="A232" s="389" t="s">
        <v>5</v>
      </c>
      <c r="B232" s="370" t="s">
        <v>379</v>
      </c>
      <c r="C232" s="422" t="s">
        <v>297</v>
      </c>
      <c r="D232" s="379">
        <v>140</v>
      </c>
      <c r="E232" s="364"/>
      <c r="F232" s="364">
        <f>D232*E232</f>
        <v>0</v>
      </c>
    </row>
    <row r="233" spans="1:6" s="360" customFormat="1" x14ac:dyDescent="0.2">
      <c r="A233" s="420"/>
      <c r="B233" s="370"/>
      <c r="C233" s="422"/>
      <c r="D233" s="379"/>
      <c r="E233" s="364"/>
      <c r="F233" s="364"/>
    </row>
    <row r="234" spans="1:6" s="351" customFormat="1" ht="48.75" customHeight="1" x14ac:dyDescent="0.2">
      <c r="A234" s="389" t="s">
        <v>18</v>
      </c>
      <c r="B234" s="370" t="s">
        <v>380</v>
      </c>
      <c r="C234" s="422" t="s">
        <v>297</v>
      </c>
      <c r="D234" s="379">
        <v>60</v>
      </c>
      <c r="E234" s="364"/>
      <c r="F234" s="364">
        <f>D234*E234</f>
        <v>0</v>
      </c>
    </row>
    <row r="235" spans="1:6" s="360" customFormat="1" x14ac:dyDescent="0.2">
      <c r="A235" s="420"/>
      <c r="B235" s="370"/>
      <c r="C235" s="390"/>
      <c r="D235" s="379"/>
      <c r="E235" s="364"/>
      <c r="F235" s="364"/>
    </row>
    <row r="236" spans="1:6" s="365" customFormat="1" ht="38.25" customHeight="1" x14ac:dyDescent="0.2">
      <c r="A236" s="423" t="s">
        <v>18</v>
      </c>
      <c r="B236" s="424" t="s">
        <v>381</v>
      </c>
      <c r="C236" s="345" t="s">
        <v>28</v>
      </c>
      <c r="D236" s="346">
        <v>6</v>
      </c>
      <c r="E236" s="364"/>
      <c r="F236" s="364">
        <f>D236*E236</f>
        <v>0</v>
      </c>
    </row>
    <row r="237" spans="1:6" s="365" customFormat="1" x14ac:dyDescent="0.2">
      <c r="A237" s="425"/>
      <c r="B237" s="424"/>
      <c r="C237" s="390"/>
      <c r="D237" s="346"/>
      <c r="E237" s="364"/>
      <c r="F237" s="364"/>
    </row>
    <row r="238" spans="1:6" s="365" customFormat="1" ht="29.25" customHeight="1" x14ac:dyDescent="0.2">
      <c r="A238" s="423" t="s">
        <v>22</v>
      </c>
      <c r="B238" s="424" t="s">
        <v>382</v>
      </c>
      <c r="C238" s="345" t="s">
        <v>28</v>
      </c>
      <c r="D238" s="346">
        <v>6</v>
      </c>
      <c r="E238" s="364"/>
      <c r="F238" s="364">
        <f>D238*E238</f>
        <v>0</v>
      </c>
    </row>
    <row r="239" spans="1:6" s="365" customFormat="1" x14ac:dyDescent="0.2">
      <c r="A239" s="425"/>
      <c r="B239" s="424"/>
      <c r="C239" s="390"/>
      <c r="D239" s="346"/>
      <c r="E239" s="364"/>
      <c r="F239" s="364"/>
    </row>
    <row r="240" spans="1:6" s="351" customFormat="1" ht="30" customHeight="1" x14ac:dyDescent="0.2">
      <c r="A240" s="389" t="s">
        <v>24</v>
      </c>
      <c r="B240" s="421" t="s">
        <v>383</v>
      </c>
      <c r="C240" s="390"/>
      <c r="D240" s="379"/>
      <c r="E240" s="364"/>
      <c r="F240" s="364"/>
    </row>
    <row r="241" spans="1:6" s="351" customFormat="1" x14ac:dyDescent="0.2">
      <c r="A241" s="380"/>
      <c r="B241" s="370" t="s">
        <v>263</v>
      </c>
      <c r="C241" s="390" t="s">
        <v>28</v>
      </c>
      <c r="D241" s="379">
        <v>1</v>
      </c>
      <c r="E241" s="364"/>
      <c r="F241" s="364">
        <f>D241*E241</f>
        <v>0</v>
      </c>
    </row>
    <row r="242" spans="1:6" s="351" customFormat="1" x14ac:dyDescent="0.2">
      <c r="A242" s="418"/>
      <c r="B242" s="426" t="s">
        <v>384</v>
      </c>
      <c r="C242" s="390"/>
      <c r="D242" s="379"/>
      <c r="E242" s="364"/>
      <c r="F242" s="427">
        <f>SUM(F223:F241)</f>
        <v>0</v>
      </c>
    </row>
    <row r="243" spans="1:6" s="360" customFormat="1" x14ac:dyDescent="0.2">
      <c r="A243" s="418"/>
      <c r="B243" s="428"/>
      <c r="C243" s="390"/>
      <c r="D243" s="379"/>
      <c r="E243" s="347"/>
      <c r="F243" s="347"/>
    </row>
    <row r="244" spans="1:6" s="360" customFormat="1" ht="15.75" x14ac:dyDescent="0.25">
      <c r="A244" s="596"/>
      <c r="B244" s="429" t="s">
        <v>385</v>
      </c>
      <c r="C244" s="335"/>
      <c r="D244" s="335"/>
      <c r="E244" s="430"/>
      <c r="F244" s="430"/>
    </row>
    <row r="245" spans="1:6" s="360" customFormat="1" x14ac:dyDescent="0.2">
      <c r="A245" s="597"/>
      <c r="B245" s="335"/>
      <c r="C245" s="598" t="s">
        <v>386</v>
      </c>
      <c r="D245" s="599"/>
      <c r="E245" s="599"/>
      <c r="F245" s="600"/>
    </row>
    <row r="246" spans="1:6" s="360" customFormat="1" x14ac:dyDescent="0.2">
      <c r="A246" s="597"/>
      <c r="B246" s="431" t="s">
        <v>387</v>
      </c>
      <c r="C246" s="601"/>
      <c r="D246" s="602"/>
      <c r="E246" s="602"/>
      <c r="F246" s="603"/>
    </row>
    <row r="247" spans="1:6" s="360" customFormat="1" ht="19.5" customHeight="1" x14ac:dyDescent="0.2">
      <c r="A247" s="597"/>
      <c r="B247" s="410" t="s">
        <v>226</v>
      </c>
      <c r="C247" s="593">
        <f>F130*1</f>
        <v>0</v>
      </c>
      <c r="D247" s="594"/>
      <c r="E247" s="594"/>
      <c r="F247" s="595"/>
    </row>
    <row r="248" spans="1:6" s="360" customFormat="1" ht="19.5" customHeight="1" x14ac:dyDescent="0.2">
      <c r="A248" s="597"/>
      <c r="B248" s="410" t="s">
        <v>388</v>
      </c>
      <c r="C248" s="593">
        <f>F217*1</f>
        <v>0</v>
      </c>
      <c r="D248" s="594"/>
      <c r="E248" s="594"/>
      <c r="F248" s="595"/>
    </row>
    <row r="249" spans="1:6" s="360" customFormat="1" ht="19.5" customHeight="1" x14ac:dyDescent="0.2">
      <c r="A249" s="597"/>
      <c r="B249" s="410" t="s">
        <v>389</v>
      </c>
      <c r="C249" s="593">
        <f>F242</f>
        <v>0</v>
      </c>
      <c r="D249" s="594"/>
      <c r="E249" s="594"/>
      <c r="F249" s="595"/>
    </row>
    <row r="250" spans="1:6" s="360" customFormat="1" x14ac:dyDescent="0.2">
      <c r="A250" s="597"/>
      <c r="B250" s="417" t="s">
        <v>31</v>
      </c>
      <c r="C250" s="593">
        <f>SUM(C247:F249)</f>
        <v>0</v>
      </c>
      <c r="D250" s="594"/>
      <c r="E250" s="594"/>
      <c r="F250" s="595"/>
    </row>
    <row r="251" spans="1:6" s="360" customFormat="1" ht="27.75" customHeight="1" x14ac:dyDescent="0.2">
      <c r="A251" s="407"/>
      <c r="B251" s="432" t="s">
        <v>390</v>
      </c>
      <c r="C251" s="433"/>
      <c r="D251" s="434"/>
      <c r="E251" s="435"/>
      <c r="F251" s="436"/>
    </row>
  </sheetData>
  <mergeCells count="9">
    <mergeCell ref="A125:A126"/>
    <mergeCell ref="B132:F132"/>
    <mergeCell ref="C249:F249"/>
    <mergeCell ref="C250:F250"/>
    <mergeCell ref="A244:A250"/>
    <mergeCell ref="C245:F245"/>
    <mergeCell ref="C246:F246"/>
    <mergeCell ref="C247:F247"/>
    <mergeCell ref="C248:F248"/>
  </mergeCells>
  <pageMargins left="0.7" right="0.7" top="0.75" bottom="0.75" header="0.3" footer="0.3"/>
  <pageSetup paperSize="9" scale="9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4"/>
  <sheetViews>
    <sheetView tabSelected="1" view="pageBreakPreview" topLeftCell="A68" zoomScale="90" zoomScaleNormal="100" zoomScaleSheetLayoutView="90" workbookViewId="0">
      <selection activeCell="B71" sqref="B71"/>
    </sheetView>
  </sheetViews>
  <sheetFormatPr defaultRowHeight="12.75" x14ac:dyDescent="0.2"/>
  <cols>
    <col min="2" max="2" width="56.28515625" customWidth="1"/>
    <col min="4" max="4" width="22" customWidth="1"/>
    <col min="5" max="5" width="24.7109375" customWidth="1"/>
    <col min="6" max="6" width="22.28515625" customWidth="1"/>
    <col min="8" max="8" width="33.85546875" customWidth="1"/>
  </cols>
  <sheetData>
    <row r="1" spans="1:6" ht="15" x14ac:dyDescent="0.2">
      <c r="A1" s="140"/>
      <c r="B1" s="140"/>
      <c r="C1" s="141"/>
      <c r="D1" s="141"/>
      <c r="E1" s="142"/>
      <c r="F1" s="142"/>
    </row>
    <row r="2" spans="1:6" ht="15.75" x14ac:dyDescent="0.25">
      <c r="A2" s="143"/>
      <c r="B2" s="584" t="s">
        <v>394</v>
      </c>
      <c r="C2" s="584"/>
      <c r="D2" s="144"/>
      <c r="E2" s="145"/>
      <c r="F2" s="145"/>
    </row>
    <row r="3" spans="1:6" ht="15" x14ac:dyDescent="0.2">
      <c r="A3" s="449"/>
      <c r="B3" s="258"/>
      <c r="C3" s="449"/>
      <c r="D3" s="449"/>
      <c r="E3" s="142"/>
      <c r="F3" s="142"/>
    </row>
    <row r="4" spans="1:6" ht="15.75" customHeight="1" x14ac:dyDescent="0.25">
      <c r="A4" s="458" t="s">
        <v>2</v>
      </c>
      <c r="B4" s="459" t="s">
        <v>391</v>
      </c>
      <c r="C4" s="450"/>
      <c r="D4" s="455">
        <f>F56</f>
        <v>0</v>
      </c>
      <c r="E4" s="145"/>
      <c r="F4" s="145"/>
    </row>
    <row r="5" spans="1:6" ht="15.75" x14ac:dyDescent="0.25">
      <c r="A5" s="460"/>
      <c r="B5" s="461"/>
      <c r="C5" s="453"/>
      <c r="D5" s="456"/>
      <c r="E5" s="145"/>
      <c r="F5" s="145"/>
    </row>
    <row r="6" spans="1:6" ht="16.5" customHeight="1" x14ac:dyDescent="0.25">
      <c r="A6" s="458" t="s">
        <v>3</v>
      </c>
      <c r="B6" s="459" t="s">
        <v>392</v>
      </c>
      <c r="C6" s="450"/>
      <c r="D6" s="457">
        <f>F74</f>
        <v>0</v>
      </c>
      <c r="E6" s="145"/>
      <c r="F6" s="145"/>
    </row>
    <row r="7" spans="1:6" ht="15.75" x14ac:dyDescent="0.25">
      <c r="A7" s="451"/>
      <c r="B7" s="452"/>
      <c r="C7" s="62"/>
      <c r="D7" s="454"/>
      <c r="E7" s="145"/>
      <c r="F7" s="145"/>
    </row>
    <row r="8" spans="1:6" ht="15.75" x14ac:dyDescent="0.25">
      <c r="A8" s="150"/>
      <c r="B8" s="156"/>
      <c r="C8" s="157"/>
      <c r="D8" s="153"/>
      <c r="E8" s="145"/>
      <c r="F8" s="145"/>
    </row>
    <row r="9" spans="1:6" ht="16.5" thickBot="1" x14ac:dyDescent="0.3">
      <c r="A9" s="150"/>
      <c r="B9" s="156"/>
      <c r="C9" s="157"/>
      <c r="D9" s="153"/>
      <c r="E9" s="145"/>
      <c r="F9" s="145"/>
    </row>
    <row r="10" spans="1:6" ht="15" customHeight="1" x14ac:dyDescent="0.2">
      <c r="A10" s="158"/>
      <c r="B10" s="159" t="s">
        <v>137</v>
      </c>
      <c r="C10" s="585">
        <f>SUM(D4:D9)</f>
        <v>0</v>
      </c>
      <c r="D10" s="585"/>
      <c r="E10" s="160"/>
      <c r="F10" s="160"/>
    </row>
    <row r="11" spans="1:6" ht="15.75" customHeight="1" x14ac:dyDescent="0.2">
      <c r="A11" s="161"/>
      <c r="B11" s="162" t="s">
        <v>138</v>
      </c>
      <c r="C11" s="155"/>
      <c r="D11" s="155">
        <f>C10*0.25</f>
        <v>0</v>
      </c>
      <c r="E11" s="142"/>
      <c r="F11" s="142"/>
    </row>
    <row r="12" spans="1:6" ht="19.5" customHeight="1" x14ac:dyDescent="0.2">
      <c r="A12" s="161"/>
      <c r="B12" s="162" t="s">
        <v>139</v>
      </c>
      <c r="C12" s="155"/>
      <c r="D12" s="155">
        <f>C10+D11</f>
        <v>0</v>
      </c>
      <c r="E12" s="142"/>
      <c r="F12" s="142"/>
    </row>
    <row r="13" spans="1:6" ht="15.75" x14ac:dyDescent="0.2">
      <c r="A13" s="161"/>
      <c r="B13" s="162"/>
      <c r="C13" s="155"/>
      <c r="D13" s="155"/>
      <c r="E13" s="142"/>
      <c r="F13" s="142"/>
    </row>
    <row r="14" spans="1:6" ht="15.75" x14ac:dyDescent="0.2">
      <c r="A14" s="161"/>
      <c r="B14" s="162"/>
      <c r="C14" s="155"/>
      <c r="D14" s="155"/>
      <c r="E14" s="142"/>
      <c r="F14" s="142"/>
    </row>
    <row r="15" spans="1:6" ht="15.75" x14ac:dyDescent="0.2">
      <c r="A15" s="161"/>
      <c r="B15" s="162"/>
      <c r="C15" s="155"/>
      <c r="D15" s="155"/>
      <c r="E15" s="142"/>
      <c r="F15" s="142"/>
    </row>
    <row r="16" spans="1:6" ht="15.75" x14ac:dyDescent="0.2">
      <c r="A16" s="462"/>
      <c r="B16" s="463"/>
      <c r="C16" s="464"/>
      <c r="D16" s="464"/>
      <c r="E16" s="465"/>
      <c r="F16" s="465"/>
    </row>
    <row r="17" spans="1:8" ht="15.75" x14ac:dyDescent="0.2">
      <c r="A17" s="462"/>
      <c r="B17" s="463"/>
      <c r="C17" s="464"/>
      <c r="D17" s="466"/>
      <c r="E17" s="465"/>
      <c r="F17" s="465"/>
    </row>
    <row r="18" spans="1:8" ht="21.75" customHeight="1" x14ac:dyDescent="0.2">
      <c r="A18" s="467" t="s">
        <v>140</v>
      </c>
      <c r="B18" s="467" t="s">
        <v>141</v>
      </c>
      <c r="C18" s="467" t="s">
        <v>142</v>
      </c>
      <c r="D18" s="467" t="s">
        <v>143</v>
      </c>
      <c r="E18" s="468" t="s">
        <v>144</v>
      </c>
      <c r="F18" s="469" t="s">
        <v>145</v>
      </c>
    </row>
    <row r="19" spans="1:8" ht="15.75" x14ac:dyDescent="0.2">
      <c r="A19" s="470"/>
      <c r="B19" s="471"/>
      <c r="C19" s="467" t="s">
        <v>146</v>
      </c>
      <c r="D19" s="470"/>
      <c r="E19" s="468" t="s">
        <v>147</v>
      </c>
      <c r="F19" s="469" t="s">
        <v>147</v>
      </c>
    </row>
    <row r="20" spans="1:8" ht="16.5" thickBot="1" x14ac:dyDescent="0.25">
      <c r="A20" s="472"/>
      <c r="B20" s="351"/>
      <c r="C20" s="472"/>
      <c r="D20" s="472"/>
      <c r="E20" s="473"/>
      <c r="F20" s="473"/>
    </row>
    <row r="21" spans="1:8" ht="31.5" customHeight="1" thickBot="1" x14ac:dyDescent="0.25">
      <c r="A21" s="474" t="s">
        <v>2</v>
      </c>
      <c r="B21" s="507" t="s">
        <v>410</v>
      </c>
      <c r="C21" s="475"/>
      <c r="D21" s="475"/>
      <c r="E21" s="476"/>
      <c r="F21" s="477"/>
    </row>
    <row r="22" spans="1:8" ht="15" x14ac:dyDescent="0.2">
      <c r="A22" s="478"/>
      <c r="B22" s="479"/>
      <c r="C22" s="478"/>
      <c r="D22" s="478"/>
      <c r="E22" s="480"/>
      <c r="F22" s="480"/>
    </row>
    <row r="23" spans="1:8" ht="33" customHeight="1" x14ac:dyDescent="0.2">
      <c r="A23" s="478" t="s">
        <v>2</v>
      </c>
      <c r="B23" s="479" t="s">
        <v>458</v>
      </c>
      <c r="C23" s="478"/>
      <c r="D23" s="478"/>
      <c r="E23" s="480"/>
      <c r="F23" s="480"/>
      <c r="H23" s="521"/>
    </row>
    <row r="24" spans="1:8" ht="105" customHeight="1" x14ac:dyDescent="0.2">
      <c r="A24" s="478"/>
      <c r="B24" s="479" t="s">
        <v>475</v>
      </c>
    </row>
    <row r="25" spans="1:8" ht="15" x14ac:dyDescent="0.2">
      <c r="A25" s="478"/>
      <c r="B25" s="479" t="s">
        <v>398</v>
      </c>
      <c r="C25" s="478"/>
      <c r="D25" s="478"/>
      <c r="E25" s="480"/>
      <c r="F25" s="480"/>
    </row>
    <row r="26" spans="1:8" ht="15" x14ac:dyDescent="0.2">
      <c r="A26" s="478"/>
      <c r="B26" s="479" t="s">
        <v>399</v>
      </c>
      <c r="C26" s="478"/>
      <c r="D26" s="478"/>
      <c r="E26" s="480"/>
      <c r="F26" s="480"/>
    </row>
    <row r="27" spans="1:8" ht="45" x14ac:dyDescent="0.2">
      <c r="A27" s="478"/>
      <c r="B27" s="479" t="s">
        <v>468</v>
      </c>
      <c r="C27" s="478"/>
      <c r="D27" s="478"/>
      <c r="E27" s="480"/>
      <c r="F27" s="480"/>
    </row>
    <row r="28" spans="1:8" ht="15" x14ac:dyDescent="0.2">
      <c r="A28" s="478"/>
      <c r="B28" s="479" t="s">
        <v>400</v>
      </c>
      <c r="C28" s="478"/>
      <c r="D28" s="478"/>
      <c r="E28" s="480"/>
      <c r="F28" s="480"/>
    </row>
    <row r="29" spans="1:8" ht="15" x14ac:dyDescent="0.2">
      <c r="A29" s="478"/>
      <c r="B29" s="479" t="s">
        <v>469</v>
      </c>
      <c r="C29" s="478"/>
      <c r="D29" s="478"/>
      <c r="E29" s="480"/>
      <c r="F29" s="480"/>
      <c r="H29" s="62"/>
    </row>
    <row r="30" spans="1:8" ht="15" x14ac:dyDescent="0.2">
      <c r="A30" s="478"/>
      <c r="B30" s="479" t="s">
        <v>401</v>
      </c>
      <c r="C30" s="478"/>
      <c r="D30" s="478"/>
      <c r="E30" s="480"/>
      <c r="F30" s="480"/>
    </row>
    <row r="31" spans="1:8" ht="15" x14ac:dyDescent="0.2">
      <c r="A31" s="478"/>
      <c r="B31" s="479" t="s">
        <v>462</v>
      </c>
      <c r="C31" s="478"/>
      <c r="D31" s="478"/>
      <c r="E31" s="480"/>
      <c r="F31" s="480"/>
    </row>
    <row r="32" spans="1:8" ht="15" x14ac:dyDescent="0.2">
      <c r="A32" s="478"/>
      <c r="B32" s="479" t="s">
        <v>402</v>
      </c>
      <c r="C32" s="478"/>
      <c r="D32" s="478"/>
      <c r="E32" s="480"/>
      <c r="F32" s="480"/>
    </row>
    <row r="33" spans="1:6" ht="15" x14ac:dyDescent="0.2">
      <c r="A33" s="478"/>
      <c r="B33" s="479" t="s">
        <v>463</v>
      </c>
      <c r="C33" s="478"/>
      <c r="D33" s="478"/>
      <c r="E33" s="480"/>
      <c r="F33" s="480"/>
    </row>
    <row r="34" spans="1:6" ht="15" x14ac:dyDescent="0.2">
      <c r="A34" s="478"/>
      <c r="B34" s="479" t="s">
        <v>403</v>
      </c>
      <c r="C34" s="478"/>
      <c r="D34" s="478"/>
      <c r="E34" s="480"/>
      <c r="F34" s="480"/>
    </row>
    <row r="35" spans="1:6" ht="15" x14ac:dyDescent="0.2">
      <c r="A35" s="478"/>
      <c r="B35" s="479" t="s">
        <v>464</v>
      </c>
      <c r="C35" s="478"/>
      <c r="D35" s="478"/>
      <c r="E35" s="480"/>
      <c r="F35" s="480"/>
    </row>
    <row r="36" spans="1:6" ht="15" x14ac:dyDescent="0.2">
      <c r="A36" s="478"/>
      <c r="B36" s="479" t="s">
        <v>407</v>
      </c>
      <c r="C36" s="478"/>
      <c r="D36" s="478"/>
      <c r="E36" s="480"/>
      <c r="F36" s="480"/>
    </row>
    <row r="37" spans="1:6" ht="15" x14ac:dyDescent="0.2">
      <c r="A37" s="478"/>
      <c r="B37" s="479" t="s">
        <v>465</v>
      </c>
      <c r="C37" s="478"/>
      <c r="D37" s="478"/>
      <c r="E37" s="480"/>
      <c r="F37" s="480"/>
    </row>
    <row r="38" spans="1:6" ht="15" x14ac:dyDescent="0.2">
      <c r="A38" s="478"/>
      <c r="B38" s="479" t="s">
        <v>470</v>
      </c>
      <c r="C38" s="478"/>
      <c r="D38" s="478"/>
      <c r="E38" s="480"/>
      <c r="F38" s="480"/>
    </row>
    <row r="39" spans="1:6" ht="15" x14ac:dyDescent="0.2">
      <c r="A39" s="478"/>
      <c r="B39" s="479" t="s">
        <v>466</v>
      </c>
      <c r="C39" s="478"/>
      <c r="D39" s="478"/>
      <c r="E39" s="480"/>
      <c r="F39" s="480"/>
    </row>
    <row r="40" spans="1:6" ht="15" x14ac:dyDescent="0.2">
      <c r="A40" s="478"/>
      <c r="B40" s="479"/>
      <c r="C40" s="478"/>
      <c r="D40" s="478"/>
      <c r="E40" s="480"/>
      <c r="F40" s="480"/>
    </row>
    <row r="41" spans="1:6" ht="15" x14ac:dyDescent="0.2">
      <c r="A41" s="478"/>
      <c r="B41" s="479" t="s">
        <v>404</v>
      </c>
      <c r="C41" s="478"/>
      <c r="D41" s="478"/>
      <c r="E41" s="480"/>
      <c r="F41" s="480"/>
    </row>
    <row r="42" spans="1:6" ht="15" x14ac:dyDescent="0.2">
      <c r="A42" s="478"/>
      <c r="B42" s="479" t="s">
        <v>408</v>
      </c>
      <c r="C42" s="478"/>
      <c r="D42" s="478"/>
      <c r="E42" s="480"/>
      <c r="F42" s="480"/>
    </row>
    <row r="43" spans="1:6" ht="15" x14ac:dyDescent="0.2">
      <c r="A43" s="478"/>
      <c r="B43" s="479" t="s">
        <v>405</v>
      </c>
      <c r="C43" s="478"/>
      <c r="D43" s="478"/>
      <c r="E43" s="480"/>
      <c r="F43" s="480"/>
    </row>
    <row r="44" spans="1:6" ht="15" x14ac:dyDescent="0.2">
      <c r="A44" s="478"/>
      <c r="B44" s="479" t="s">
        <v>409</v>
      </c>
      <c r="C44" s="478"/>
      <c r="D44" s="478"/>
      <c r="E44" s="480"/>
      <c r="F44" s="480"/>
    </row>
    <row r="45" spans="1:6" ht="15" x14ac:dyDescent="0.2">
      <c r="A45" s="478"/>
      <c r="B45" s="479" t="s">
        <v>406</v>
      </c>
      <c r="C45" s="478"/>
      <c r="D45" s="478"/>
      <c r="E45" s="480"/>
      <c r="F45" s="480"/>
    </row>
    <row r="46" spans="1:6" ht="15" x14ac:dyDescent="0.2">
      <c r="A46" s="478"/>
      <c r="B46" s="479" t="s">
        <v>471</v>
      </c>
      <c r="C46" s="478"/>
      <c r="D46" s="478"/>
      <c r="E46" s="480"/>
      <c r="F46" s="480"/>
    </row>
    <row r="47" spans="1:6" ht="15" x14ac:dyDescent="0.2">
      <c r="A47" s="478"/>
      <c r="B47" s="525" t="s">
        <v>467</v>
      </c>
      <c r="C47" s="478"/>
      <c r="D47" s="478"/>
      <c r="E47" s="480"/>
      <c r="F47" s="480"/>
    </row>
    <row r="48" spans="1:6" ht="45" x14ac:dyDescent="0.2">
      <c r="A48" s="478"/>
      <c r="B48" s="479" t="s">
        <v>472</v>
      </c>
      <c r="C48" s="478"/>
      <c r="D48" s="478"/>
      <c r="E48" s="480"/>
      <c r="F48" s="480"/>
    </row>
    <row r="49" spans="1:6" ht="60" customHeight="1" x14ac:dyDescent="0.2">
      <c r="A49" s="478"/>
      <c r="B49" s="479" t="s">
        <v>473</v>
      </c>
      <c r="C49" s="478"/>
      <c r="D49" s="478"/>
      <c r="E49" s="480"/>
      <c r="F49" s="480"/>
    </row>
    <row r="50" spans="1:6" ht="60" customHeight="1" x14ac:dyDescent="0.2">
      <c r="A50" s="478"/>
      <c r="B50" s="479" t="s">
        <v>474</v>
      </c>
      <c r="C50" s="478"/>
      <c r="D50" s="478"/>
      <c r="E50" s="480"/>
      <c r="F50" s="480"/>
    </row>
    <row r="51" spans="1:6" ht="18.75" customHeight="1" x14ac:dyDescent="0.2">
      <c r="A51" s="478"/>
      <c r="B51" s="479" t="s">
        <v>476</v>
      </c>
      <c r="C51" s="478"/>
      <c r="D51" s="478"/>
      <c r="E51" s="480"/>
      <c r="F51" s="480"/>
    </row>
    <row r="52" spans="1:6" ht="19.5" customHeight="1" x14ac:dyDescent="0.2">
      <c r="A52" s="478"/>
      <c r="B52" s="479" t="s">
        <v>477</v>
      </c>
      <c r="C52" s="478"/>
      <c r="D52" s="478"/>
      <c r="E52" s="480"/>
      <c r="F52" s="480"/>
    </row>
    <row r="53" spans="1:6" ht="19.5" customHeight="1" x14ac:dyDescent="0.2">
      <c r="A53" s="478"/>
      <c r="B53" s="479" t="s">
        <v>478</v>
      </c>
      <c r="C53" s="478"/>
      <c r="D53" s="478"/>
      <c r="E53" s="480"/>
      <c r="F53" s="480"/>
    </row>
    <row r="54" spans="1:6" ht="19.5" customHeight="1" x14ac:dyDescent="0.2">
      <c r="A54" s="478"/>
      <c r="B54" s="479" t="s">
        <v>479</v>
      </c>
      <c r="C54" s="478"/>
      <c r="D54" s="478"/>
      <c r="E54" s="480"/>
      <c r="F54" s="480"/>
    </row>
    <row r="55" spans="1:6" ht="30" customHeight="1" thickBot="1" x14ac:dyDescent="0.25">
      <c r="A55" s="478"/>
      <c r="B55" s="479"/>
      <c r="C55" s="478" t="s">
        <v>28</v>
      </c>
      <c r="D55" s="478">
        <v>1</v>
      </c>
      <c r="E55" s="480"/>
      <c r="F55" s="480">
        <f>D55*E55</f>
        <v>0</v>
      </c>
    </row>
    <row r="56" spans="1:6" ht="16.5" thickBot="1" x14ac:dyDescent="0.25">
      <c r="A56" s="481"/>
      <c r="B56" s="482" t="s">
        <v>31</v>
      </c>
      <c r="C56" s="483"/>
      <c r="D56" s="483"/>
      <c r="E56" s="484"/>
      <c r="F56" s="485">
        <f>F55</f>
        <v>0</v>
      </c>
    </row>
    <row r="58" spans="1:6" ht="15.75" x14ac:dyDescent="0.2">
      <c r="A58" s="526" t="s">
        <v>140</v>
      </c>
      <c r="B58" s="467" t="s">
        <v>141</v>
      </c>
      <c r="C58" s="467" t="s">
        <v>142</v>
      </c>
      <c r="D58" s="467" t="s">
        <v>143</v>
      </c>
      <c r="E58" s="468" t="s">
        <v>144</v>
      </c>
      <c r="F58" s="469" t="s">
        <v>145</v>
      </c>
    </row>
    <row r="59" spans="1:6" ht="16.5" thickBot="1" x14ac:dyDescent="0.25">
      <c r="A59" s="470"/>
      <c r="B59" s="527"/>
      <c r="C59" s="528" t="s">
        <v>146</v>
      </c>
      <c r="D59" s="529"/>
      <c r="E59" s="530" t="s">
        <v>147</v>
      </c>
      <c r="F59" s="531" t="s">
        <v>147</v>
      </c>
    </row>
    <row r="60" spans="1:6" ht="18.75" customHeight="1" thickBot="1" x14ac:dyDescent="0.3">
      <c r="A60" s="474" t="s">
        <v>3</v>
      </c>
      <c r="B60" s="532" t="s">
        <v>481</v>
      </c>
      <c r="C60" s="533"/>
      <c r="D60" s="533"/>
      <c r="E60" s="534"/>
      <c r="F60" s="534"/>
    </row>
    <row r="61" spans="1:6" ht="18.75" customHeight="1" x14ac:dyDescent="0.2">
      <c r="A61" s="478" t="s">
        <v>2</v>
      </c>
      <c r="B61" s="479"/>
      <c r="C61" s="478"/>
      <c r="D61" s="478"/>
      <c r="E61" s="480"/>
      <c r="F61" s="480"/>
    </row>
    <row r="62" spans="1:6" ht="18.75" customHeight="1" x14ac:dyDescent="0.2">
      <c r="A62" s="478"/>
      <c r="B62" s="479" t="s">
        <v>411</v>
      </c>
      <c r="C62" s="478"/>
      <c r="D62" s="478"/>
      <c r="E62" s="480"/>
      <c r="F62" s="480"/>
    </row>
    <row r="63" spans="1:6" ht="18.75" customHeight="1" x14ac:dyDescent="0.2">
      <c r="A63" s="478"/>
      <c r="B63" s="479" t="s">
        <v>412</v>
      </c>
      <c r="C63" s="478"/>
      <c r="D63" s="478"/>
      <c r="E63" s="480"/>
      <c r="F63" s="480"/>
    </row>
    <row r="64" spans="1:6" ht="18.75" customHeight="1" x14ac:dyDescent="0.2">
      <c r="A64" s="478"/>
      <c r="B64" s="479" t="s">
        <v>413</v>
      </c>
      <c r="C64" s="478"/>
      <c r="D64" s="478"/>
      <c r="E64" s="480"/>
      <c r="F64" s="480"/>
    </row>
    <row r="65" spans="1:6" ht="45" customHeight="1" x14ac:dyDescent="0.2">
      <c r="A65" s="478"/>
      <c r="B65" s="479" t="s">
        <v>459</v>
      </c>
      <c r="C65" s="478"/>
      <c r="D65" s="478"/>
      <c r="E65" s="480"/>
      <c r="F65" s="480"/>
    </row>
    <row r="66" spans="1:6" ht="31.5" customHeight="1" x14ac:dyDescent="0.2">
      <c r="A66" s="478"/>
      <c r="B66" s="479" t="s">
        <v>414</v>
      </c>
      <c r="C66" s="478"/>
      <c r="D66" s="478"/>
      <c r="E66" s="480"/>
      <c r="F66" s="480"/>
    </row>
    <row r="67" spans="1:6" ht="150" customHeight="1" x14ac:dyDescent="0.2">
      <c r="A67" s="478"/>
      <c r="B67" s="479" t="s">
        <v>480</v>
      </c>
      <c r="C67" s="478"/>
      <c r="D67" s="478"/>
      <c r="E67" s="480"/>
      <c r="F67" s="480"/>
    </row>
    <row r="68" spans="1:6" ht="22.5" customHeight="1" x14ac:dyDescent="0.2">
      <c r="A68" s="478"/>
      <c r="B68" s="479" t="s">
        <v>415</v>
      </c>
      <c r="C68" s="478"/>
      <c r="D68" s="478"/>
      <c r="E68" s="480"/>
      <c r="F68" s="480"/>
    </row>
    <row r="69" spans="1:6" ht="112.5" customHeight="1" x14ac:dyDescent="0.2">
      <c r="A69" s="478"/>
      <c r="B69" s="479" t="s">
        <v>460</v>
      </c>
      <c r="C69" s="478"/>
      <c r="D69" s="478"/>
      <c r="E69" s="480"/>
      <c r="F69" s="480"/>
    </row>
    <row r="70" spans="1:6" ht="75" customHeight="1" x14ac:dyDescent="0.2">
      <c r="A70" s="478"/>
      <c r="B70" s="479" t="s">
        <v>461</v>
      </c>
      <c r="C70" s="478"/>
      <c r="D70" s="478"/>
      <c r="E70" s="480"/>
      <c r="F70" s="480"/>
    </row>
    <row r="71" spans="1:6" ht="15" x14ac:dyDescent="0.2">
      <c r="A71" s="478"/>
      <c r="B71" s="479"/>
      <c r="C71" s="478" t="s">
        <v>28</v>
      </c>
      <c r="D71" s="478">
        <v>1</v>
      </c>
      <c r="E71" s="480"/>
      <c r="F71" s="480">
        <f>D71*E71</f>
        <v>0</v>
      </c>
    </row>
    <row r="72" spans="1:6" ht="15" x14ac:dyDescent="0.2">
      <c r="A72" s="478"/>
      <c r="B72" s="479"/>
      <c r="C72" s="478"/>
      <c r="D72" s="478"/>
      <c r="E72" s="480"/>
      <c r="F72" s="480"/>
    </row>
    <row r="73" spans="1:6" ht="15.75" thickBot="1" x14ac:dyDescent="0.25">
      <c r="A73" s="609"/>
      <c r="B73" s="479"/>
      <c r="C73" s="478"/>
      <c r="D73" s="478"/>
      <c r="E73" s="480"/>
      <c r="F73" s="480"/>
    </row>
    <row r="74" spans="1:6" ht="16.5" thickBot="1" x14ac:dyDescent="0.25">
      <c r="A74" s="481"/>
      <c r="B74" s="482" t="s">
        <v>31</v>
      </c>
      <c r="C74" s="483"/>
      <c r="D74" s="483"/>
      <c r="E74" s="484"/>
      <c r="F74" s="485">
        <f>SUM(F62:F72)</f>
        <v>0</v>
      </c>
    </row>
  </sheetData>
  <mergeCells count="2">
    <mergeCell ref="B2:C2"/>
    <mergeCell ref="C10:D10"/>
  </mergeCells>
  <pageMargins left="0.7" right="0.7" top="0.75" bottom="0.75" header="0.3" footer="0.3"/>
  <pageSetup paperSize="9" scale="58" orientation="portrait" r:id="rId1"/>
  <rowBreaks count="1" manualBreakCount="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28"/>
  <sheetViews>
    <sheetView topLeftCell="A25" zoomScaleNormal="100" workbookViewId="0"/>
  </sheetViews>
  <sheetFormatPr defaultRowHeight="12.75" x14ac:dyDescent="0.2"/>
  <cols>
    <col min="5" max="5" width="12.7109375" customWidth="1"/>
    <col min="6" max="6" width="27.5703125" style="67" customWidth="1"/>
  </cols>
  <sheetData>
    <row r="2" spans="2:7" x14ac:dyDescent="0.2">
      <c r="B2" s="1"/>
      <c r="C2" s="2"/>
      <c r="D2" s="3"/>
      <c r="E2" s="4"/>
      <c r="F2" s="63"/>
    </row>
    <row r="3" spans="2:7" ht="23.25" x14ac:dyDescent="0.2">
      <c r="B3" s="604" t="s">
        <v>80</v>
      </c>
      <c r="C3" s="604"/>
      <c r="D3" s="604"/>
      <c r="E3" s="604"/>
      <c r="F3" s="63"/>
    </row>
    <row r="4" spans="2:7" x14ac:dyDescent="0.2">
      <c r="B4" s="5"/>
      <c r="C4" s="5"/>
      <c r="D4" s="5"/>
      <c r="E4" s="5"/>
      <c r="F4" s="63"/>
    </row>
    <row r="5" spans="2:7" ht="15.75" x14ac:dyDescent="0.2">
      <c r="B5" s="6"/>
      <c r="C5" s="7"/>
      <c r="D5" s="8"/>
      <c r="E5" s="9"/>
      <c r="F5" s="64"/>
    </row>
    <row r="6" spans="2:7" ht="15.75" x14ac:dyDescent="0.2">
      <c r="B6" s="10"/>
      <c r="C6" s="10"/>
      <c r="D6" s="10"/>
      <c r="E6" s="10"/>
      <c r="F6" s="65"/>
    </row>
    <row r="7" spans="2:7" ht="15.75" x14ac:dyDescent="0.2">
      <c r="B7" s="437" t="s">
        <v>30</v>
      </c>
      <c r="C7" s="438"/>
      <c r="D7" s="439"/>
      <c r="E7" s="439"/>
      <c r="F7" s="440">
        <f>'1. HALA'!F149</f>
        <v>0</v>
      </c>
      <c r="G7" s="62"/>
    </row>
    <row r="8" spans="2:7" ht="15.75" x14ac:dyDescent="0.2">
      <c r="B8" s="10"/>
      <c r="C8" s="10"/>
      <c r="D8" s="10"/>
      <c r="E8" s="10"/>
      <c r="F8" s="441"/>
      <c r="G8" s="62"/>
    </row>
    <row r="9" spans="2:7" ht="15.75" x14ac:dyDescent="0.2">
      <c r="B9" s="437" t="s">
        <v>89</v>
      </c>
      <c r="C9" s="437"/>
      <c r="D9" s="437"/>
      <c r="E9" s="437"/>
      <c r="F9" s="442">
        <f>'2.NISKOGRADNJA'!$E$12</f>
        <v>0</v>
      </c>
      <c r="G9" s="62"/>
    </row>
    <row r="10" spans="2:7" ht="15.75" x14ac:dyDescent="0.2">
      <c r="B10" s="10"/>
      <c r="C10" s="443"/>
      <c r="D10" s="10"/>
      <c r="E10" s="10"/>
      <c r="F10" s="444"/>
      <c r="G10" s="62"/>
    </row>
    <row r="11" spans="2:7" ht="15.75" x14ac:dyDescent="0.2">
      <c r="B11" s="437" t="s">
        <v>90</v>
      </c>
      <c r="C11" s="437"/>
      <c r="D11" s="437"/>
      <c r="E11" s="437"/>
      <c r="F11" s="442">
        <f>'3.VODA'!$C$16</f>
        <v>0</v>
      </c>
      <c r="G11" s="62"/>
    </row>
    <row r="12" spans="2:7" ht="15.75" x14ac:dyDescent="0.2">
      <c r="B12" s="10"/>
      <c r="C12" s="10"/>
      <c r="D12" s="10"/>
      <c r="E12" s="10"/>
      <c r="F12" s="444"/>
      <c r="G12" s="62"/>
    </row>
    <row r="13" spans="2:7" ht="15.75" x14ac:dyDescent="0.2">
      <c r="B13" s="437" t="s">
        <v>91</v>
      </c>
      <c r="C13" s="437"/>
      <c r="D13" s="437"/>
      <c r="E13" s="437"/>
      <c r="F13" s="442">
        <f>'4.ELEKTRO'!$C$250</f>
        <v>0</v>
      </c>
      <c r="G13" s="62"/>
    </row>
    <row r="14" spans="2:7" ht="15.75" x14ac:dyDescent="0.2">
      <c r="B14" s="10"/>
      <c r="C14" s="10"/>
      <c r="D14" s="10"/>
      <c r="E14" s="10"/>
      <c r="F14" s="444"/>
      <c r="G14" s="62"/>
    </row>
    <row r="15" spans="2:7" ht="15.75" x14ac:dyDescent="0.2">
      <c r="B15" s="437" t="s">
        <v>393</v>
      </c>
      <c r="C15" s="437"/>
      <c r="D15" s="437"/>
      <c r="E15" s="437"/>
      <c r="F15" s="442">
        <f>'5.TEHNOLOGIJA'!$C$10</f>
        <v>0</v>
      </c>
      <c r="G15" s="62"/>
    </row>
    <row r="16" spans="2:7" ht="15.75" x14ac:dyDescent="0.2">
      <c r="B16" s="132"/>
      <c r="C16" s="132"/>
      <c r="D16" s="132"/>
      <c r="E16" s="132"/>
      <c r="F16" s="134"/>
      <c r="G16" s="62"/>
    </row>
    <row r="17" spans="2:7" ht="15.75" x14ac:dyDescent="0.2">
      <c r="B17" s="132"/>
      <c r="C17" s="132"/>
      <c r="D17" s="132"/>
      <c r="E17" s="132"/>
      <c r="F17" s="133"/>
      <c r="G17" s="62"/>
    </row>
    <row r="18" spans="2:7" s="61" customFormat="1" ht="15.75" x14ac:dyDescent="0.25">
      <c r="B18" s="605" t="s">
        <v>31</v>
      </c>
      <c r="C18" s="605"/>
      <c r="D18" s="605"/>
      <c r="E18" s="605"/>
      <c r="F18" s="441">
        <f>SUM(F6:F16)</f>
        <v>0</v>
      </c>
      <c r="G18" s="135"/>
    </row>
    <row r="19" spans="2:7" s="61" customFormat="1" ht="15.75" x14ac:dyDescent="0.2">
      <c r="B19" s="445"/>
      <c r="C19" s="6"/>
      <c r="D19" s="446"/>
      <c r="E19" s="447"/>
      <c r="F19" s="441"/>
      <c r="G19" s="135"/>
    </row>
    <row r="20" spans="2:7" s="61" customFormat="1" ht="15.75" x14ac:dyDescent="0.25">
      <c r="B20" s="606" t="s">
        <v>32</v>
      </c>
      <c r="C20" s="606"/>
      <c r="D20" s="606"/>
      <c r="E20" s="606"/>
      <c r="F20" s="441">
        <f>0.25*F18</f>
        <v>0</v>
      </c>
      <c r="G20" s="135"/>
    </row>
    <row r="21" spans="2:7" ht="16.5" thickBot="1" x14ac:dyDescent="0.25">
      <c r="B21" s="445"/>
      <c r="C21" s="6"/>
      <c r="D21" s="446"/>
      <c r="E21" s="447"/>
      <c r="F21" s="441"/>
      <c r="G21" s="62"/>
    </row>
    <row r="22" spans="2:7" ht="16.5" thickBot="1" x14ac:dyDescent="0.3">
      <c r="B22" s="607" t="s">
        <v>33</v>
      </c>
      <c r="C22" s="608"/>
      <c r="D22" s="608"/>
      <c r="E22" s="608"/>
      <c r="F22" s="448">
        <f>F18+F20</f>
        <v>0</v>
      </c>
      <c r="G22" s="62"/>
    </row>
    <row r="23" spans="2:7" ht="15" x14ac:dyDescent="0.2">
      <c r="B23" s="136"/>
      <c r="C23" s="137"/>
      <c r="D23" s="136"/>
      <c r="E23" s="138"/>
      <c r="F23" s="66"/>
      <c r="G23" s="62"/>
    </row>
    <row r="24" spans="2:7" x14ac:dyDescent="0.2">
      <c r="B24" s="62"/>
      <c r="C24" s="62"/>
      <c r="D24" s="62"/>
      <c r="E24" s="62"/>
      <c r="F24" s="139"/>
      <c r="G24" s="62"/>
    </row>
    <row r="25" spans="2:7" x14ac:dyDescent="0.2">
      <c r="B25" s="62"/>
      <c r="C25" s="62"/>
      <c r="D25" s="62"/>
      <c r="E25" s="62"/>
      <c r="F25" s="139"/>
      <c r="G25" s="62"/>
    </row>
    <row r="26" spans="2:7" x14ac:dyDescent="0.2">
      <c r="B26" s="62"/>
      <c r="C26" s="62"/>
      <c r="D26" s="62"/>
      <c r="E26" s="62"/>
      <c r="F26" s="139"/>
      <c r="G26" s="62"/>
    </row>
    <row r="27" spans="2:7" x14ac:dyDescent="0.2">
      <c r="B27" s="62"/>
      <c r="C27" s="62"/>
      <c r="D27" s="62"/>
      <c r="E27" s="62"/>
      <c r="F27" s="139"/>
      <c r="G27" s="62"/>
    </row>
    <row r="28" spans="2:7" x14ac:dyDescent="0.2">
      <c r="B28" s="62"/>
      <c r="C28" s="62"/>
      <c r="D28" s="62"/>
      <c r="E28" s="62"/>
      <c r="F28" s="139"/>
      <c r="G28" s="62"/>
    </row>
  </sheetData>
  <mergeCells count="4">
    <mergeCell ref="B3:E3"/>
    <mergeCell ref="B18:E18"/>
    <mergeCell ref="B20:E20"/>
    <mergeCell ref="B22:E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3</vt:i4>
      </vt:variant>
    </vt:vector>
  </HeadingPairs>
  <TitlesOfParts>
    <vt:vector size="9" baseType="lpstr">
      <vt:lpstr>1. HALA</vt:lpstr>
      <vt:lpstr>2.NISKOGRADNJA</vt:lpstr>
      <vt:lpstr>3.VODA</vt:lpstr>
      <vt:lpstr>4.ELEKTRO</vt:lpstr>
      <vt:lpstr>5.TEHNOLOGIJA</vt:lpstr>
      <vt:lpstr>REKAPITULACIJA</vt:lpstr>
      <vt:lpstr>'1. HALA'!Podrucje_ispisa</vt:lpstr>
      <vt:lpstr>'2.NISKOGRADNJA'!Podrucje_ispisa</vt:lpstr>
      <vt:lpstr>'3.VODA'!Podrucje_ispisa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Concept</dc:creator>
  <cp:lastModifiedBy>Zvonimir Prgomet</cp:lastModifiedBy>
  <cp:lastPrinted>2018-04-26T11:01:05Z</cp:lastPrinted>
  <dcterms:created xsi:type="dcterms:W3CDTF">2005-02-18T10:25:40Z</dcterms:created>
  <dcterms:modified xsi:type="dcterms:W3CDTF">2018-07-23T19:19:31Z</dcterms:modified>
</cp:coreProperties>
</file>