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adni\Elektrana\OMCO\OMCO_siječanj\OMCO_siječanj\"/>
    </mc:Choice>
  </mc:AlternateContent>
  <bookViews>
    <workbookView xWindow="0" yWindow="0" windowWidth="28800" windowHeight="12030"/>
  </bookViews>
  <sheets>
    <sheet name="OMCO - troškovnik" sheetId="1" r:id="rId1"/>
  </sheets>
  <definedNames>
    <definedName name="_xlnm.Print_Area" localSheetId="0">'OMCO - troškovnik'!$A$1:$F$145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2" i="1" l="1"/>
  <c r="F81" i="1"/>
  <c r="F80" i="1"/>
  <c r="F79" i="1"/>
  <c r="F76" i="1"/>
  <c r="F69" i="1"/>
  <c r="F47" i="1" l="1"/>
  <c r="F48" i="1" l="1"/>
  <c r="F65" i="1" l="1"/>
  <c r="F29" i="1" l="1"/>
  <c r="F30" i="1"/>
  <c r="F31" i="1"/>
  <c r="F32" i="1"/>
  <c r="F33" i="1"/>
  <c r="F34" i="1"/>
  <c r="F35" i="1"/>
  <c r="F36" i="1"/>
  <c r="F37" i="1"/>
  <c r="F38" i="1"/>
  <c r="F40" i="1"/>
  <c r="F41" i="1"/>
  <c r="F42" i="1"/>
  <c r="F43" i="1"/>
  <c r="F44" i="1"/>
  <c r="F45" i="1"/>
  <c r="F46" i="1"/>
  <c r="F28" i="1"/>
  <c r="F119" i="1"/>
  <c r="F117" i="1"/>
  <c r="F115" i="1"/>
  <c r="F120" i="1" l="1"/>
  <c r="C140" i="1"/>
  <c r="F74" i="1"/>
  <c r="F110" i="1" l="1"/>
  <c r="F88" i="1" l="1"/>
  <c r="D17" i="1"/>
  <c r="D16" i="1"/>
  <c r="D18" i="1" s="1"/>
  <c r="F99" i="1" l="1"/>
  <c r="F109" i="1"/>
  <c r="F107" i="1"/>
  <c r="F105" i="1"/>
  <c r="F96" i="1"/>
  <c r="F94" i="1"/>
  <c r="F112" i="1" l="1"/>
  <c r="C139" i="1"/>
  <c r="F66" i="1"/>
  <c r="F64" i="1" l="1"/>
  <c r="F68" i="1"/>
  <c r="F67" i="1"/>
  <c r="F8" i="1" l="1"/>
  <c r="F9" i="1" l="1"/>
  <c r="C133" i="1" s="1"/>
  <c r="F128" i="1"/>
  <c r="F127" i="1"/>
  <c r="F126" i="1" l="1"/>
  <c r="F125" i="1"/>
  <c r="F124" i="1"/>
  <c r="F123" i="1"/>
  <c r="F89" i="1"/>
  <c r="F87" i="1"/>
  <c r="F90" i="1" s="1"/>
  <c r="F61" i="1"/>
  <c r="F84" i="1" s="1"/>
  <c r="F56" i="1"/>
  <c r="F55" i="1"/>
  <c r="F54" i="1"/>
  <c r="F53" i="1"/>
  <c r="F129" i="1" l="1"/>
  <c r="F57" i="1"/>
  <c r="C137" i="1"/>
  <c r="C141" i="1"/>
  <c r="C136" i="1"/>
  <c r="C138" i="1"/>
  <c r="F26" i="1"/>
  <c r="F50" i="1" s="1"/>
  <c r="F18" i="1"/>
  <c r="F17" i="1"/>
  <c r="F16" i="1"/>
  <c r="F15" i="1"/>
  <c r="F14" i="1"/>
  <c r="C135" i="1" l="1"/>
  <c r="F21" i="1"/>
  <c r="C134" i="1" s="1"/>
  <c r="C143" i="1" l="1"/>
  <c r="C144" i="1" l="1"/>
  <c r="C145" i="1" s="1"/>
</calcChain>
</file>

<file path=xl/sharedStrings.xml><?xml version="1.0" encoding="utf-8"?>
<sst xmlns="http://schemas.openxmlformats.org/spreadsheetml/2006/main" count="201" uniqueCount="129">
  <si>
    <t>R.br.</t>
  </si>
  <si>
    <t>Opis</t>
  </si>
  <si>
    <t>jed. mj.</t>
  </si>
  <si>
    <t>količina</t>
  </si>
  <si>
    <t>jed. cijena</t>
  </si>
  <si>
    <t>ukupno</t>
  </si>
  <si>
    <t>1.</t>
  </si>
  <si>
    <t>2.</t>
  </si>
  <si>
    <t>Dobava i montaža nosive konstrukcije fotonaponskih modula</t>
  </si>
  <si>
    <t>Aluminijski profil za prihvat  FN modula, 40x40x6000 mm</t>
  </si>
  <si>
    <t>kom</t>
  </si>
  <si>
    <t>Nosač aluminijskog profila za spoj profila sa krovnim pokrovom</t>
  </si>
  <si>
    <t>Platični poklopci za aluminijski profil za prihvat FN modula</t>
  </si>
  <si>
    <t>3.</t>
  </si>
  <si>
    <t>4.</t>
  </si>
  <si>
    <t>m</t>
  </si>
  <si>
    <t>Dobava, isporuka, polaganje i pogonsko priključenje konektora za spajanje nizova modula MC4 priključak +</t>
  </si>
  <si>
    <t>Dobava, isporuka, polaganje i pogonsko priključenjel konektora za spajanje nizova modula MC4 priključak -</t>
  </si>
  <si>
    <t>5.</t>
  </si>
  <si>
    <t>5.1.</t>
  </si>
  <si>
    <t>AC razvod fotonaponskog sustava</t>
  </si>
  <si>
    <t>6.</t>
  </si>
  <si>
    <t>Dobava materijala, izrada izjednačenja potencijala FN sustava po pravilima struke sa svim spojnim materijalnom i priborom</t>
  </si>
  <si>
    <t>7.</t>
  </si>
  <si>
    <t>Puštanje u rad te ispitivanje funkcionalnosti kompletne elektroinstalacije FN elektrane, parametriranje elektrane</t>
  </si>
  <si>
    <t>Izrada elaborata kvalitete napona po EN 50160-2012 što uključuje mjerenje kvalitete napona na priključnom mjestu 7 dana prije priključenja elektrane te 7 dana sa priključenom elektranom.</t>
  </si>
  <si>
    <t>Ispitivanje elektrane u skladu s HEP-ovim  tipskim programom ispitivanja elektrane u paralelnom pogonu s mrežom u pokusnom radu, te izrada izvješća i prateće dokumentacije</t>
  </si>
  <si>
    <t>UKUPNO 1.</t>
  </si>
  <si>
    <t>UKUPNO 2.</t>
  </si>
  <si>
    <t>UKUPNO 3.</t>
  </si>
  <si>
    <t>Dobava, isporuka, polaganje i pogonsko priključenje fotonaponskog DC kabela PV1-F 6 mm² minimalnog presjeka 6mm², komplet sa priključnicama te sitnopotrošnim materijalom</t>
  </si>
  <si>
    <t>UKUPNO 4.</t>
  </si>
  <si>
    <t>5.2.</t>
  </si>
  <si>
    <t>UKUPNO 5.</t>
  </si>
  <si>
    <t>REKAPITULACIJA</t>
  </si>
  <si>
    <t>komplet sitnopotrošni materijal (spojnice , vijci , matice)</t>
  </si>
  <si>
    <t>Srednja kopča za spajanje FN modula sa aluminijskim profilom - za brzu montažu</t>
  </si>
  <si>
    <t>Dobava i montaža fotonaponskih modula na nosivu konstrukciju, sljedećih navedenih ili jednakovrijednih karakteristika:</t>
  </si>
  <si>
    <t>Dobava, montaža i priključenje fotonaponskih izmjenjivača, do potpune funkcionalnosti, sljedećih navedenih ili jednakovrijednih karakteristika</t>
  </si>
  <si>
    <t>Dobava materijala, izrada i priključenje DC razvoda fotonaponskog sustava sa svim elementima sljedećih navedenih ili jednakovrijednih karakteristika</t>
  </si>
  <si>
    <t>Krajnja kopča za spajanje FN modula sa aluminijskim profilom - za brzu montažu</t>
  </si>
  <si>
    <t>PDV 25%:</t>
  </si>
  <si>
    <t>UKUPNO (kn):</t>
  </si>
  <si>
    <t>SVEUKUPNO  sa PDV-om (kn):</t>
  </si>
  <si>
    <t>Aluminijska podkonstukcija za instalaciju fotonaponskih modula na kosom krovu sa pokrovom sendvič panel, zajedno sa svim spojnim materijalom:</t>
  </si>
  <si>
    <t>Dobava, isporuka i polaganje instalacijskih PK kanalica odgovarajućih dimenzija sa poklopcima ili kaoflex cijevi</t>
  </si>
  <si>
    <t>Dobava, izrada i priključenje ormara AC zaštite zajedno sa svim sitnim materijalom i priborom</t>
  </si>
  <si>
    <t>kpl</t>
  </si>
  <si>
    <t xml:space="preserve">Razvod trase AC kabela komplet sa  spojnim materijalom i priborom </t>
  </si>
  <si>
    <t>Dobava, polaganje i spajanje kabela PF 16 mm2 za izjednačenja potencijala</t>
  </si>
  <si>
    <t>UKUPNO 6.</t>
  </si>
  <si>
    <t>Regulacija, ispitivanje i puštanje u pogon fotonaponske elektrane</t>
  </si>
  <si>
    <t>UKUPNO 7.</t>
  </si>
  <si>
    <t>Elaborat utjecaja elektrane na mrežu</t>
  </si>
  <si>
    <t>Elaborat podešenja zaštite</t>
  </si>
  <si>
    <t>Dobava i montaža nosive konstrukcije fotonaponskih modula, sljedećih navedenih ili jednakovrijednih karakteristika:</t>
  </si>
  <si>
    <t xml:space="preserve"> - spajanje priključnih kabela sa priključnim mjernim mjestom, izvedeno, izolirano po pravlima struke komplet zajedno sa svim potrošnim materijalom </t>
  </si>
  <si>
    <t>Sustav za nadzor, izvještavanje i detekciju kvara fotonaponske elektrane</t>
  </si>
  <si>
    <t>Licenca za softver za nadzor, vizualizaciju podatka i udaljeno upravljanje radom fotonaponske elektrane:</t>
  </si>
  <si>
    <t>8.</t>
  </si>
  <si>
    <t>3.1.</t>
  </si>
  <si>
    <t>UKUPNO 8.</t>
  </si>
  <si>
    <t>3. FOTONAPONSKI IZMJENJIVAČI/PRETVARAČI</t>
  </si>
  <si>
    <t>LOKACIJA: Hum Na Sutli (k.č.br. 262/3, k.o. Prišlin)</t>
  </si>
  <si>
    <t>Dobava, polaganje i spajanje kabela PF 25 mm2 za izjednačenja potencijala</t>
  </si>
  <si>
    <t>Dobava, isporuka i polaganje kabela za povezivanje pametnih brojila, invertera i centralnog sustava za prikupljanje i nadzor podataka
 - UTP Cat 6</t>
  </si>
  <si>
    <t>5.3.</t>
  </si>
  <si>
    <t>INVESTITOR: OMCO Croatia d.o.o., Hum na Sutli 107/5, 49231 Hum na Sutli</t>
  </si>
  <si>
    <t>Troškovnik za: Fotonaponska elektrana za vlastitu potrošnju OMCO CROATIA</t>
  </si>
  <si>
    <t>Protupožarni i ostali sigurnosni zahtjevi</t>
  </si>
  <si>
    <t xml:space="preserve">Izrada, doprema i montaža vruće cinčane penjalice s ledobranima m=12 m, kom 5
Jedinična cijena uključuje:
- zemljane radove i uređenje okoliša
- AB temelj s ugrađenim sidrima
- ugradnju čeličnih nosača na fasadnom zidu (blok opeka, serklaži i ''sandwich'' paneli)
- penjalicu s ledobranom
- podest na vrhu s ogradom i silaznim stubama
- nemogućnost pristupa za osobe bez dozvole za pristup
</t>
  </si>
  <si>
    <t>Izrada, doprema i ugradnja čelične podkonstrukcije na atikama i vijencu zgrade (3 atike + 1 vijenac) na koja se sidre slova slijedećeg izraza: ''Zabranjeno gašenje vodom krova zgrade''</t>
  </si>
  <si>
    <t>Izrada, doprema i ugradnja izraza ''Zabranjeno gašenje vodom krova zgrade'' čija su slova visine minimalno 50 cm</t>
  </si>
  <si>
    <t>UKUPNO 9.</t>
  </si>
  <si>
    <t>9.</t>
  </si>
  <si>
    <t>m3</t>
  </si>
  <si>
    <t>m2</t>
  </si>
  <si>
    <t>kg</t>
  </si>
  <si>
    <t xml:space="preserve"> - dobava, isporuka i polaganje instalacijskih kanalica PK300 sa poklopcima</t>
  </si>
  <si>
    <t xml:space="preserve"> - dobava, isporuka i polaganje instalacijskih kanalica PK200 sa poklopcima</t>
  </si>
  <si>
    <t>Dobava, isporuka i ugradnja NN sklopnog bloka sa mogućnošću spajanja 5 kabela sljedećih tehničkih karakteristika:</t>
  </si>
  <si>
    <t>5.4.</t>
  </si>
  <si>
    <t xml:space="preserve"> - dobava, isporuka, polaganje i pogonsko priključenje kabela od izmjenjivača do razvodnog ormara NYY-J 5x25 mm2</t>
  </si>
  <si>
    <t>Dobava i izvedba betonskih opločenja  dimenzija 20 x 20 x 6 cm, sive boje, sistemom fuga na fugu, u sloju pijeska debljine 3-5 cm. Opločnici moraju biti atestirani. Fuge su širine 0.2 cm, ispunjavaju se pijeskom 4 cm. Obračun se vrši po m2 opločenja. U jediničnu cijenu uključen je sav potreban materijal i rad za funkcionalnu izvedbu.</t>
  </si>
  <si>
    <t>Doprema potrebnog materijala te za izradu zasipa oko temeljnih stopa  kamenim materijalom  granulacije do 0-31.5 mm,te oprema potrebnog kamenog materijala (granulacije 0-63 mm) te izrada nasipa ispod podne ploče objekta, a sve prema zahtjevima nadzornog inženjera. Izrada obuhvaća dobavu materijala, nasipavanje, razastiranje, eventualno vlaženje ili sušenje, te fino planiranje materijala prema visinskim kotama danim u projektu. Komprimiranje izravnavajućeg sloja treba vršiti tako da se postigne modul stišljivost metodom kružne ploče promjera 30 cm min Ms≥40 MN/m2. Obračun se vrši u m3 ugrađenog i preuzetog izravnavajućeg sloja.</t>
  </si>
  <si>
    <t>Dobava i ugradnja sidrenih vijaka čelične konstrukcije, M20, l=700 mm</t>
  </si>
  <si>
    <t>Dobava i ugradnja fasadnog perforiranog trapeznog lima. Obračun prema m2 plohe pročelja sa svim potrebnim radom, materijalom, pomoćnim materijalom i dijelovima.</t>
  </si>
  <si>
    <t xml:space="preserve">Dobava, izrada i ugradnja svi opašava na spojevima panela.
</t>
  </si>
  <si>
    <t xml:space="preserve">Izrada, dobava i montaža vertikalnog žljeba prema projektu, presjeka dim. Ø110 mm izvedenog od pocinčanog lima d=0.55 mm.  Cijena uključuje dobavu, izradu i kompletnu montažu sa svim potrebnim držačima i spojevima na vertikalan žljeb, zaštitu po ugradnji i montažu do potpune gotovosti.
</t>
  </si>
  <si>
    <t xml:space="preserve">Izrada, dobava i montaža horizontalog žljeba prema projektu, presjeka dim. Ø100 mm izvedenog od pocinčanog lima d=0.55 mm.  Cijena uključuje dobavu, izradu i kompletnu montažu sa svim potrebnim držačima i spojevima na vertikalan žljeb, zaštitu po ugradnji i montažu do potpune gotovosti.
</t>
  </si>
  <si>
    <t xml:space="preserve">Izrada, dobava te postava čeličnih dvokrilnih vanjskih vrata.
Dovratnici od plastificiranih čeličnih profila debljine 3 mm. Vratno krilo je  od glatkog čelika debljine 3 mm.  Ugradnja vrata obuhvaća elemente spajanja, pokrovne lajsne, potreban okov za otvaranje sa polugama za brzo otvaranje u slučaju požara, te sve ostalo potrebno za potpunu funkcionalnost. Sa vanjske strane izvesti silikoniranje kvalitetnim silikonom u boji profila, otpornim na atmosferske utjecaje.
- dimenzija svijetlog otvora 180/200 cm, ugradbena dimenzija 190/205 cm
</t>
  </si>
  <si>
    <t xml:space="preserve">Izrada, transport i ugradnja montažnih čeličnih nosača za nosivu konstrukciju solarne stanice, ugradnju ulaznih vrata na koju se montira fasadni perforirani trapezni lim, te na krovu termopaneli s ispunom od mineralne vune. 
Stavka uključuje L profile kao nosače izmjenjivača. Konstrukcija je klase II. U stavku je uključeno odmaščivanje i čišćenje konstrukcije do stupnja čistoće St 3, te nanošenje prvog temeljnog premaza debljine min. 30 μm u radionici (shopprimer) te nakon toga dobava potrebnog materijala i aplikacija drugog temeljnog premaza 30 μm d.s.f. te završnog premaza na bazi alkida debljine 2x30 μm d.s.f. (ukupno debljina sustava iznosi 120 μm d.s.f.)
</t>
  </si>
  <si>
    <t xml:space="preserve">Strojni iskop za temelje konstrukcije.
Strojni široki iskop tla, u materijalu kategorije "C" s utovarom u prijevozno sredstvo. Rad se mjeri u kubičnim metrima stvarno iskopanog materijala, mjereno u sraslom stanju, a u jediničnu cijenu uračunati su svi radovi na iskopu materijala sa utovarom u prijevozna sredstva, odovoz na mjesto oporabe ili zbrinjavanja,  radovi na uređenju i čišćenju pokosa, planiranje iskopanih i susjednih površina.  
</t>
  </si>
  <si>
    <t xml:space="preserve">Uređenje okoliša nakon izvedenih radova. Uključuje čišćenje površina, eventualno zatravljivanje zelenih površina, nasipavanje postojećih staza te odvoz i zbrinavanje građevinskog i ostalog otpada od strane ovlaštenog poduzeća.
</t>
  </si>
  <si>
    <t xml:space="preserve">Strojni široki iskop tla, u materijalu kategorije "C", s utovarom u prijevozno sredstvo. Rad se mjeri u kubičnim metrima stvarno iskopanog materijala, mjereno u sraslom stanju, a u jediničnu cijenu uračunati su svi radovi na iskopu materijala sa utovarom u prijevozna sredstva, odovoz na mjesto oporabe ili zbrinjavanja,  radovi na uređenju i čišćenju pokosa, planiranje iskopanih i susjednih površina. 
</t>
  </si>
  <si>
    <t xml:space="preserve">Geodetski radovi na iskolčenju građevine. Jediničnom cijenom su uključena sva geodetska mjerenja kojima se podaci iz nacrta prenose na teren, osiguranje osi iskolčenja, profiliranje, obnavljanje i održavanje iskolčenih oznaka na terenu za sve vrijeme radova, odnosno do predaje radova Investitoru.
</t>
  </si>
  <si>
    <t xml:space="preserve"> - razvodni ormar, metalni, 2000x1200x400 (VxŠxD), IP66, sa uvodnicama za uvod kabela kom 2
- razvodni ormar, metalni, 2000x400x400 (VxŠxD), IP66, sa uvodnicama za uvod kabela kom 1 
- bočne stranice
- postolje za ormar prednje, dimenzije 1000 x 100 kom 2 
- postolje za ormar bočno, dimenzija 400 x 100 kom 1 
- postolje za ormar bočno, dimenzija 400 x 100 kom 1 
- 3polni osigurač sa karakteristikom rastavljača 80A, C karakteristika, prekidna moć 10kA kom 20 
- odvodnik prenapona B/C 275/12,5 kA klasa zaštite TI+TII/B+C, maks. struja pražnjenja 50kA, nazivna odvodna struja 20kA kom1 
- zaštitni prekidač , C karakteristika, 6A, 1-polni kom 1 
- tipkalo za isključenje elektrane kom 1 
- teretna sklopka 4P/1600A/50kA sa mogućnošću daljinskog isklopa (ugradnja tipkala za isključenje) kom 1 
- rastavna sklopka 4P, 400A sa osiguračima 400A i kratkospojnikom kom 5 
Izrada i spajanje ormara uključujući sav sitnopotrošni materijal kpl 1</t>
  </si>
  <si>
    <t xml:space="preserve"> - dobava i montaža dodatne PEHD cijevi fi 160 mm dužine 12m (3 kom) sa svim potrebnim građevinskim radovima na rezanju asfalta, bušenje prodora u TD i šaht, ugradnji cijevi te dovođenja u prvobitno stanje.</t>
  </si>
  <si>
    <t xml:space="preserve"> - tropolna osigurač sklopka vertikalne izvedbe sa osiguračima 400A, 5 kom.,
 - nazivni napon izolacije: 690V,
 - nazivni napon: 400/230V,
 - nazivna struja: 1600A,
 - stupanj mehaničke zaštite IP00
 - spajanje na postojeće sabirnice NN razvoda
 - spojna oprema (sabirnice, vijci i ostala spojna oprema)</t>
  </si>
  <si>
    <t xml:space="preserve">U radovima na ugradnji NN sklopnog bloka poduzeti nužne mjere za sprječavanje pristupa dijelovima pod naponom i neovlaštenih manipulacija električnim postrojenjem.  Prije početka osiguranja mjesta rada, mora se nedvojbeno utvrditi u kojem se strujnom krugu, polju i vodu nalazi mjesto rada. Prije početka rada mora se osigurati beznaponsko stanje mjesta rada primjenom »pet pravila sigurnosti«.
</t>
  </si>
  <si>
    <t>Radove na ugradnji NN sklopnog bloka zbog potrebnog stajanja obavezno koordinirati sa predstavnikom investitora.</t>
  </si>
  <si>
    <t>Zamjena sabirnica odgovarajućeg presjeka na starom NN sklopnom bloku na koji se dograđuje novi blok prema sljedećim aktivnostima:
 - odspajanje kabela na postojećem NN bloku
 - demontaža rastavnih pruga 
 - dobava i zamjena sabirnica
 - dogradnja novog NN bloka 
 - montaža rastavnih pruga
 - ponovno spajanje potrošača na stari dio NN bloka</t>
  </si>
  <si>
    <t xml:space="preserve">Izmještanje postojećeg kompenzatora jalovine za smještaj NN sklopnog bloka, sa svim potrebnim građevinskim i elektro radovima za izmještanje kompenzatora jalovine
 - predviđa se nova lokacija kompenzatora na nasuprotnom zidu u odnosu na trenutnu poziciju, ali je detaljan položaj kompenzatora potrebno dogovoriti sa investitorom prije početka izgradnje elektrane
Radove na preseljenju kompenzacije zbog potrebnog stajanja obavezno koordinirati sa predstavnikom investitora.
</t>
  </si>
  <si>
    <t>Izrada kanalice u betonu prema novoj poziciji razvodnog ormara kompenzacije. Radove izvoditi na način da se prilikom izvođenja radova zaštiti ostali dio postrojenja trafostanice.</t>
  </si>
  <si>
    <t xml:space="preserve">Odspajanje, preseljenje te ponovno spajanje razvodnog ormara kompenzacije na novoj poziciji. </t>
  </si>
  <si>
    <t>Izrada metalnih poklopaca za nove kanalice te preuređenje postojećih.</t>
  </si>
  <si>
    <t>Dodatno uzemljivanje poklopaca kanala.</t>
  </si>
  <si>
    <t>5.5.</t>
  </si>
  <si>
    <t>Stavka uključuje sav spojni i montažni pribor te razradu radioničke dokumentacije. 
U jediničnoj cijeni su obuhvaćene sve potrebne aktivnosti za funkcionalnu izvedbu, a jedinična cijena obuhvaća sljedeće aktivnosti:
• geodetska provjera svih osi prije izrade konstrukcije
• montaža i demontaža potrebnih radnih skela
• dobava materijala, doprema i ugradnja specificiranih elemenata konstrukcije 
• izrada kompletnog sustava zaštite od korozije,
• mjerenja i ispitivanja parametara kvalitete zaštite od korozije te izdavanje izvješća o kvaliteti
• izrada i dostava dokaza kvalitete
Obračun se vrši za funkcionalnu izvedenu konstrukciju od specificiranih elemenata koja je preuzeta od nadzornog inženjera. Obračun po kg izrađene i ugrađene čelične konstrukcije.</t>
  </si>
  <si>
    <t>3.2.</t>
  </si>
  <si>
    <t>Dobava, dostava i montaža trake za  uzemljenje čelične nadstrešnice.</t>
  </si>
  <si>
    <r>
      <rPr>
        <b/>
        <sz val="10"/>
        <rFont val="Calibri"/>
        <family val="2"/>
        <charset val="238"/>
        <scheme val="minor"/>
      </rPr>
      <t xml:space="preserve">Ulazne veličine:
</t>
    </r>
    <r>
      <rPr>
        <sz val="10"/>
        <rFont val="Calibri"/>
        <family val="2"/>
        <charset val="238"/>
        <scheme val="minor"/>
      </rPr>
      <t xml:space="preserve">Maximalna PV snaga (Ppv): 70,0 ± 2% kW
Maksimalna DC snaga (PDC, MAX): 70,0 ± 2% kW
Maksimalni DC napon (UDC, MAX): 1000 V
Maksimalna struja (IMAX): 90 ± 2% A
Prenaponska zaštita: DA
Nadziranje kvara uzemljenja: DA
Zaštita zamjene polova: DA
</t>
    </r>
    <r>
      <rPr>
        <b/>
        <sz val="10"/>
        <rFont val="Calibri"/>
        <family val="2"/>
        <charset val="238"/>
        <scheme val="minor"/>
      </rPr>
      <t>Izlazne veličine:</t>
    </r>
    <r>
      <rPr>
        <sz val="10"/>
        <rFont val="Calibri"/>
        <family val="2"/>
        <charset val="238"/>
        <scheme val="minor"/>
      </rPr>
      <t xml:space="preserve">
Maksimalna AC snaga (PAC, MAX): 50,0 ± 2% kW
Struja (IAC,NOM): 72,4 ± 2% A
Radno područje, napon mreže (UAC): 400 V
</t>
    </r>
    <r>
      <rPr>
        <b/>
        <sz val="10"/>
        <rFont val="Calibri"/>
        <family val="2"/>
        <charset val="238"/>
        <scheme val="minor"/>
      </rPr>
      <t xml:space="preserve">Stupanj korisnog djelovanja: </t>
    </r>
    <r>
      <rPr>
        <sz val="10"/>
        <rFont val="Calibri"/>
        <family val="2"/>
        <charset val="238"/>
        <scheme val="minor"/>
      </rPr>
      <t xml:space="preserve">
Maksimalni stupanj korisnosti: minimalno 98,5%
Europski stupanj korisnosti: minimalno 98,1%
</t>
    </r>
    <r>
      <rPr>
        <b/>
        <sz val="10"/>
        <rFont val="Calibri"/>
        <family val="2"/>
        <charset val="238"/>
        <scheme val="minor"/>
      </rPr>
      <t>Certifikati:</t>
    </r>
    <r>
      <rPr>
        <sz val="10"/>
        <rFont val="Calibri"/>
        <family val="2"/>
        <charset val="238"/>
        <scheme val="minor"/>
      </rPr>
      <t xml:space="preserve"> 
EN 62109-1:2010, EN 62019-2:2011, EN 61000-6-1:2007, EN 61000-6-2:2005+AC:2005, EN 61000-6-3:2007+A1:2011+AC:2012, EN 61000-3-11:2000, EN 61000-3-12:2011, EN 62109-1:2011-04, EN 62109-2:2012, EN 61000-6-2:2006-03, EN 61000-6-3:2007+A1:2011, EN 61000-3-11:2000, EN 61000-3-12:2011 ili jednakovrijedni
</t>
    </r>
    <r>
      <rPr>
        <b/>
        <sz val="10"/>
        <rFont val="Calibri"/>
        <family val="2"/>
        <charset val="238"/>
        <scheme val="minor"/>
      </rPr>
      <t>Mrežni standardi:</t>
    </r>
    <r>
      <rPr>
        <sz val="10"/>
        <rFont val="Calibri"/>
        <family val="2"/>
        <charset val="238"/>
        <scheme val="minor"/>
      </rPr>
      <t xml:space="preserve"> 
VDE 0126-14-1, DIN VDE 0126-1-1:2006-02, IEC 61727:2004, IEC 62116:2014, IEEE 1547:2003, IEEE 1547.1:2005, AS 4777.3:2005 ili jednakovrijedni
</t>
    </r>
    <r>
      <rPr>
        <b/>
        <sz val="10"/>
        <rFont val="Calibri"/>
        <family val="2"/>
        <charset val="238"/>
        <scheme val="minor"/>
      </rPr>
      <t>Jamstvo</t>
    </r>
    <r>
      <rPr>
        <sz val="10"/>
        <rFont val="Calibri"/>
        <family val="2"/>
        <charset val="238"/>
        <scheme val="minor"/>
      </rPr>
      <t>: minimalno 10 godina</t>
    </r>
  </si>
  <si>
    <r>
      <t xml:space="preserve"> - Polikristalna izvedba
 - Garancija: minimalno 15 godina na proizvod, minimalno 90% izlazne snage u 12 godina, a minimalno 80% u 25 godina
 - Certifikati: IEC 61215 i IEC 61730 - 1, IEC 61730 - 2, - IEC EN 61701:2011, IEC EN 62716 ili jednakovrijedni
 - IEC 62804 - Zadovoljava PID test ili jednakovrijedni
</t>
    </r>
    <r>
      <rPr>
        <b/>
        <sz val="10"/>
        <rFont val="Calibri"/>
        <family val="2"/>
        <charset val="238"/>
        <scheme val="minor"/>
      </rPr>
      <t>Električne karakteristike:</t>
    </r>
    <r>
      <rPr>
        <sz val="10"/>
        <rFont val="Calibri"/>
        <family val="2"/>
        <charset val="238"/>
        <scheme val="minor"/>
      </rPr>
      <t xml:space="preserve">
 - Izvedba: polikristalni
 - Vršna snaga (Pmpp): minimalno 270 W
 - Broj ćelija: 60
</t>
    </r>
    <r>
      <rPr>
        <b/>
        <sz val="10"/>
        <rFont val="Calibri"/>
        <family val="2"/>
        <charset val="238"/>
        <scheme val="minor"/>
      </rPr>
      <t>Mehaničke karakteristike:</t>
    </r>
    <r>
      <rPr>
        <sz val="10"/>
        <rFont val="Calibri"/>
        <family val="2"/>
        <charset val="238"/>
        <scheme val="minor"/>
      </rPr>
      <t xml:space="preserve">
 - Dimenzije u mm: 1650x992x40 ± 2%</t>
    </r>
  </si>
  <si>
    <t>Centralni uređaj za prikupljanje i obradu podataka:
- 1 x Ethernet, Bluetooth, 1 x RS485/RS422, 1 x USB sučelje,
- praćenje rada stringa/MPPT-a invertera,
- detekcija kvara, greške, praćenje stanja i proizvodnje invertera,
- mogućnost slanja e-maila ili SMS-a za dojavu kvara,
- predviđanje proizvodnje,
- mogućnost spajanja pametnog brojila za prikaz vlastite potrošnje objekta,
- smanjenje snage invertera do određenog postotka ovisno o stanju trenutne proizvodnje i potrošnje kako bi se zadovoljila ograničenja snage definirane PEES-om,
- HTTP prijenos podataka,
- mogućnost FTP prijenosa,
- minimalno 2GB memorijska kartica,
- jamstvo: minimalno 5 godina</t>
  </si>
  <si>
    <t>GPRS modul:
- GPRS antena za GMS signal,
- slot za SIM karticu za podatkovni promet,
- integrirani GPRS modul za uspostavu podatkovne veze
- jamstvo: minimalno 5 godina</t>
  </si>
  <si>
    <r>
      <t>Pametno brojilo (</t>
    </r>
    <r>
      <rPr>
        <i/>
        <sz val="10"/>
        <color indexed="8"/>
        <rFont val="Calibri"/>
        <family val="2"/>
        <charset val="238"/>
      </rPr>
      <t xml:space="preserve">Smart meter):
</t>
    </r>
    <r>
      <rPr>
        <sz val="10"/>
        <color indexed="8"/>
        <rFont val="Calibri"/>
        <family val="2"/>
        <charset val="238"/>
      </rPr>
      <t>- trofazno pametno brojilo,
- sučelje za vanjsku promjenu tarife, RS485, 4-pin za S0 izlaz za A+, A-, Modbus,
- maksimalna struja 6A,
- napon 230/400VAC,
- raspon mjerenja od 6mA do 5 A,
- vlastita potrošnja &lt;10VA,
- frekvencija 50Hz,
- IP51 zaštita,
- prikaz aktivne i reaktivne snage,
- prikaz energije u dva smjera,
- prikaz: I, U, P, S, F, cos fi,
- jamstvo: minimalno 2 godine
- norme: EN 50470-1, EN 50470-2, IEC 62052-11, IEC 62053-21, IEC 62053-21, CLC/TR 50579 ili jednakovrijedne
- u kompletu sa strujnim mjernim transformatorima 500/5A ili jednakovrijedno</t>
    </r>
  </si>
  <si>
    <t xml:space="preserve"> - WEB bazirani softver,
 - mogućnost udaljenog pristupa inverterima te udaljene konfiguracije,
 - mogućnost integracije korisničkog HTML koda,
 - analiza prikupljenih podataka te automatski sustav za upozoravanje na moguće probleme rada elektrane,
 - automatski prikaz i dojava eventualnih devijacija u radu elektrane,</t>
  </si>
  <si>
    <t xml:space="preserve"> - “log book” za praćenje svih aktivnosti na pojedinoj fotonaponskoj elektrani,
 - mogućnost izrade standardiziranih izvještaja,
 - prikaz proizvodnje i potrošnje elektrane na dnevnoj, mjesečnoj i godišnjoj razini,
 - dinamički prikaz sa svim relevantnim podacima za vrijeme rada elektrane, kao što su trenutna snaga, ukupna dnevna proizvodnja, doprinos u smanjenju CO2 emisija te trenutna i dvodnevna vremenska prognoza za lokaciju na kojoj se nalazi elektrana,</t>
  </si>
  <si>
    <t xml:space="preserve"> - mogućnost prikaza rada elektrana na centralnim monitorima smještenim u prostorijama tvrtke za posjetitelje,
- slanje upozorenja ili alarma putem e-maila,
- grafički prikaz vlastite potrošnje lokacije,
- uključena FTP licenca za backup slanje podataka na cloud server
- vijek trajanja: minimalno 5 godina
</t>
  </si>
  <si>
    <t>Dobava i isporuka podatkovne SIM kartice sa minimalnim prometom od 1 GB mjesečno
- vijek trajanja: minimalno 5 godina</t>
  </si>
  <si>
    <t>ICT Cloud Server u svrhu sigurnosne pohrane podataka rada fotonaponskog sustava zbog izvještavanja o rezultatima ostvarenih mjera suklano Uputi za prijavitelje, minimalne konfiguracije :
 - Operativni sustav Windows
 - 1 vCPU
 - 2 GB RAM
 - 50 GB HDD basic
 - 10 Mbps Cloud Interface (Internet interface)
 - Backup na dnevnoj razini
 - vijek trajanja: minimalno 5 godina</t>
  </si>
  <si>
    <t xml:space="preserve">Beznaponska i naponska ispitivanja instalacije FN elektrane zajedno sa izradom izvješća i prateće dokumentacije:
 - ispitivanje električne instalacije vizualnim pregledom
 - mjerenje otpora izolacije
 - mjerenje otpora uzemljenja
 - mjerenje otpora petlje
 - ispitivanje neprekidnosti zaštitnog vodiča
 - ispitivanje funkcionalnosti diferencijalnih strujnih zaštitnih sklopki (RCD)
 - pregled i mjerenje instalacije zaštite od djelovanja munje </t>
  </si>
  <si>
    <t xml:space="preserve"> - dobava, isporuka, polaganje i pogonsko priključenje kabela od centralnog razvodnog ormara elektrane do centralnog razvodnog ormara objekta NYY-0 1x150 mm2</t>
  </si>
  <si>
    <t xml:space="preserve">Uređenje slabo nosivog temeljnog tla i posteljice polaganjem  netkanog geotekstila, vlačne čvrstoće. Uređenje slabo nosivog temeljnog tla i posteljice polaganjem geotekstila načina ugradnje (preklapanjem, zavarivanjem ili šivanjem) te kakvoće na prethodno poravnato tlo. Obračun je prema stvarnoj površini tla na koji je položen geotekstil (preklopi se ne uračunavaju) u četvornim metrima. U cijenu je uključen sav rad, nabava geotekstila i materijala za poravnavanje te ostalog potrebnog materijala, transporti i oprema za pripremu podloge i polaganje geotekstila, kao i ispitivanja i kontrola kakvoće. Prvi sloj nasipa koji se nanosi s čela u smjeru preklopa  obračunava se u stavci nasipa.  
- Sirovina,  polipropilen (PP),
- vlačna čvrstoća (EN ISO 10319 ili jednakovrijedno)  24,0/21,6  kN/m,
- istezanje pri max. opterećenju 80/80 %
</t>
  </si>
  <si>
    <t>Dobava, transport i ugradnja betona za izradu podložnog sloja ispod temelja samaca  (na pripremljenoj i izniveliranoj podlozi), od betona tlačne čvrstoće C12/15 (ili jednakovrijedno), debljine 10 cm. U jediničnoj cijeni su obuhvaćene sve potrebne aktivnosti za funkcionalnu izvedbu podbetona, a jedinična cijena obuhvaća sljedeće aktivnosti:
• montaža i demontaža četverostrane, odnosno dvostrane oplate (gredice visine 10 cm kako bi se mogla kontrolirati debljina podložnog betona),
• niveliranje oplate na potrebnu visinsku kotu
• dobava, transport i ugradnja betona C 12/15 (ili jednakovrijedno)
• njega betona
Obračun se vrši po m3 dobavljenog, dopremljenog i ugrađenog betona te funkcionalno izvedenog i od nadzornog inženjera preuzetog podložnog betona.</t>
  </si>
  <si>
    <t xml:space="preserve">Dobava, transport i ugradnja betona za izradu temeljnih stopa dimenzija 80x60x65 cm. Betonske temeljne stope se izvode od betona tlačne čvrstoće C25/30 (ili jednakovrijedno) u glatkoj oplati. Potrebno je ugraditi za ankere za montažu čelične konstrukcije. U jediničnoj cijeni su obuhvaćene sve potrebne aktivnosti za funkcionalnu izvedbu temelja, a jedinična cijena obuhvaća slijedeće aktivnosti:
• montaža i demontaža četverostrane glatke oplate temeljnih stopa,
• ugradnje ankera koje dobavlja montažer čelične konstrukcije (sidrenih vijaka),
• izrade potrebnih otvora za instalacije,
• dobava, transport i ugradnja betona klase tlačne čvrstoće C25/30 (ili jednakovrijedno) s potrebnim vibriranjem,
• onačavanje osi ''x'' i osi ''y'' na temeljnim stopama,
• uzimanje i potrebna ispitivanja betonskih uzoraka (kocke za uzorkovanje),
• zalijevanje podljevnim mortom nakon ugradnje čelične konstrukcije,
• njega betona.
Obračun se vrši po m3 dobavljenog, dopremljenog i ugrađenog betona te funkcionalno izvedenog i od nadzornog inženjera preuzetog ugrađenog betona u temeljne stope.
</t>
  </si>
  <si>
    <t>Dobava, transport i ugradnja  betona za izradu podne ploče, debljine 15 cm od betona klase tlačne čvrstoće C25/30 (ili jednakovrijedno). U jediničnoj cijeni su obuhvaćene sve potrebne aktivnosti za funkcionalnu izvedbu, a jedinična cijena obuhvaća sljedeće aktivnosti:
• dobava i ugradnja PEHD folije 
• dobava, transport i ugradnja betona C25/30 (ili jednakovrijedno) s potrebnim vibriranjem,
• uzimanje i potrebna ispitivanja betonskih uzoraka (kocke za uzorkovanje),
• dobava i ugradnja (mokro na mokro) gotove podne smjese od korunda crvene boje, debljine posipa od minimalno 7 mm (prema uputi proizvođača) te zaglađivanje helikopterima (25 m2),
• njega betona (nakon ugradnje obloge od koruda), što uključuje prekrivanje geotekstilom i PEHD folijom te vodenu maglicu,
Obračun se vrši po m3 dobavljenog, dopremljenog i ugrađenog betona te funkcionalno izvedene i od nadzornog inženjera preuzete gotove podne ploče.</t>
  </si>
  <si>
    <t xml:space="preserve">Dobava, izrada, savijanje i montaža armature od betonskog čelika B500B (ili jednakovrijedno). Armaturu prije betoniranja pregledava nadzorni inženjer. Obračun se vrši po kg funkcionalno montirane armature preuzete od nadzornog inženjera.
</t>
  </si>
  <si>
    <t xml:space="preserve">Dobava i montaža trapeznog krovnog izolacijskog panela, sastavljen od vanjskog lima debljine 0,6 mm, poliesterska boja debljine 25 μm, lim kvalitete S280, po normi EN1042 i EN 10147-2000 ili jednakovrijedno. 
Širina panela je 1000 mm.
Koeficijent prolaska topline U = 0,67 W/m2K. 
Izolacijska jezgra je iz konstrukcijske negorive lamelirane mineralne vune razreda A1 po EN 13501-1 (ili jednakovrijedno) debljine 50 mm. Ral boja lima panela po izboru investitora. 
Reakcija na požar:
-Razred reakcije na požar Euroklasa A2 prema normi EN 13501 ili jednakovrijedno
-Najviša, s1 klasa obzirom na razvoj dima
-Najviša, d0 klasa obzirom na goruće kapljice/otpale dijelove.
Obvezna primjena svih propisanih uputa za montažu od strane proizvođača Kingspan.
Panel je s obje strane zaštićen sa PVC folijom, koja se u montaži odstranjuje. 
Obračun po m2 ugrađenih panela.
U stavku uključen sav originalni  spojni i pričvrsni material, EPDM brtve, kalote i podlošci proizvođača. Također uključiti platforme za montažu i sav ostali material za funkcionalnu izvedbu.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</si>
</sst>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[$kn-41A]_-;\-* #,##0.00\ [$kn-41A]_-;_-* &quot;-&quot;??\ [$kn-41A]_-;_-@_-"/>
    <numFmt numFmtId="165" formatCode="#,##0.00_ ;\-#,##0.00\ 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2" applyFont="1" applyFill="1" applyBorder="1" applyAlignment="1">
      <alignment wrapText="1"/>
    </xf>
    <xf numFmtId="164" fontId="0" fillId="0" borderId="0" xfId="0" applyNumberFormat="1"/>
    <xf numFmtId="0" fontId="2" fillId="0" borderId="0" xfId="2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Font="1"/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vertical="top"/>
    </xf>
    <xf numFmtId="0" fontId="5" fillId="0" borderId="0" xfId="2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49" fontId="6" fillId="0" borderId="0" xfId="2" applyNumberFormat="1" applyFont="1" applyBorder="1" applyAlignment="1">
      <alignment horizontal="center" vertical="top"/>
    </xf>
    <xf numFmtId="0" fontId="5" fillId="0" borderId="0" xfId="2" applyFont="1" applyBorder="1" applyAlignment="1">
      <alignment vertical="top"/>
    </xf>
    <xf numFmtId="0" fontId="6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 applyBorder="1"/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6" fillId="0" borderId="0" xfId="2" applyFont="1" applyFill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3" fillId="3" borderId="0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center"/>
    </xf>
    <xf numFmtId="164" fontId="4" fillId="3" borderId="0" xfId="0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"/>
    </xf>
    <xf numFmtId="4" fontId="5" fillId="0" borderId="0" xfId="2" applyNumberFormat="1" applyFont="1" applyBorder="1" applyAlignment="1">
      <alignment vertical="top" wrapText="1"/>
    </xf>
    <xf numFmtId="0" fontId="4" fillId="0" borderId="0" xfId="0" applyFont="1"/>
    <xf numFmtId="164" fontId="4" fillId="0" borderId="0" xfId="0" applyNumberFormat="1" applyFont="1"/>
    <xf numFmtId="0" fontId="3" fillId="0" borderId="0" xfId="0" applyFont="1" applyAlignment="1">
      <alignment vertical="top"/>
    </xf>
    <xf numFmtId="165" fontId="4" fillId="3" borderId="0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3" fillId="0" borderId="0" xfId="0" applyFont="1" applyBorder="1" applyAlignment="1">
      <alignment vertical="top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164" fontId="4" fillId="0" borderId="0" xfId="0" applyNumberFormat="1" applyFont="1" applyBorder="1"/>
    <xf numFmtId="0" fontId="4" fillId="4" borderId="2" xfId="0" applyFont="1" applyFill="1" applyBorder="1" applyAlignment="1">
      <alignment vertical="top"/>
    </xf>
    <xf numFmtId="0" fontId="6" fillId="4" borderId="2" xfId="2" applyFont="1" applyFill="1" applyBorder="1" applyAlignment="1">
      <alignment vertical="top"/>
    </xf>
    <xf numFmtId="0" fontId="4" fillId="4" borderId="2" xfId="0" applyFont="1" applyFill="1" applyBorder="1"/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6" fillId="0" borderId="1" xfId="2" applyFont="1" applyFill="1" applyBorder="1" applyAlignment="1">
      <alignment vertical="top" wrapText="1"/>
    </xf>
    <xf numFmtId="164" fontId="4" fillId="0" borderId="1" xfId="0" applyNumberFormat="1" applyFont="1" applyBorder="1"/>
    <xf numFmtId="0" fontId="6" fillId="0" borderId="0" xfId="2" applyFont="1" applyFill="1" applyBorder="1" applyAlignment="1">
      <alignment horizontal="right" vertical="top" wrapText="1"/>
    </xf>
    <xf numFmtId="164" fontId="6" fillId="0" borderId="0" xfId="2" applyNumberFormat="1" applyFont="1" applyFill="1" applyBorder="1" applyAlignment="1">
      <alignment wrapText="1"/>
    </xf>
    <xf numFmtId="0" fontId="5" fillId="0" borderId="0" xfId="2" applyFont="1" applyFill="1" applyBorder="1" applyAlignment="1">
      <alignment vertical="top" wrapText="1"/>
    </xf>
  </cellXfs>
  <cellStyles count="4">
    <cellStyle name="Normal" xfId="0" builtinId="0"/>
    <cellStyle name="Normal 2 2 4" xfId="1"/>
    <cellStyle name="Normal_troš 06-300" xfId="2"/>
    <cellStyle name="Normalno 2" xfId="3"/>
  </cellStyles>
  <dxfs count="3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"/>
  <sheetViews>
    <sheetView tabSelected="1" view="pageBreakPreview" zoomScale="110" zoomScaleNormal="70" zoomScaleSheetLayoutView="110" workbookViewId="0">
      <selection activeCell="H7" sqref="H7"/>
    </sheetView>
  </sheetViews>
  <sheetFormatPr defaultRowHeight="15" x14ac:dyDescent="0.25"/>
  <cols>
    <col min="1" max="1" width="5.140625" style="4" bestFit="1" customWidth="1"/>
    <col min="2" max="2" width="62.7109375" style="4" customWidth="1"/>
    <col min="3" max="3" width="17.28515625" bestFit="1" customWidth="1"/>
    <col min="4" max="4" width="7.140625" bestFit="1" customWidth="1"/>
    <col min="5" max="5" width="13.42578125" bestFit="1" customWidth="1"/>
    <col min="6" max="6" width="15.140625" style="2" bestFit="1" customWidth="1"/>
    <col min="7" max="7" width="14.85546875" bestFit="1" customWidth="1"/>
  </cols>
  <sheetData>
    <row r="1" spans="1:6" x14ac:dyDescent="0.25">
      <c r="A1" s="13"/>
      <c r="B1" s="14" t="s">
        <v>68</v>
      </c>
      <c r="C1" s="15"/>
      <c r="D1" s="16"/>
      <c r="E1" s="17"/>
      <c r="F1" s="18"/>
    </row>
    <row r="2" spans="1:6" x14ac:dyDescent="0.25">
      <c r="A2" s="13"/>
      <c r="B2" s="14" t="s">
        <v>67</v>
      </c>
      <c r="C2" s="15"/>
      <c r="D2" s="16"/>
      <c r="E2" s="17"/>
      <c r="F2" s="18"/>
    </row>
    <row r="3" spans="1:6" x14ac:dyDescent="0.25">
      <c r="A3" s="13"/>
      <c r="B3" s="14" t="s">
        <v>63</v>
      </c>
      <c r="C3" s="15"/>
      <c r="D3" s="16"/>
      <c r="E3" s="17"/>
      <c r="F3" s="18"/>
    </row>
    <row r="4" spans="1:6" x14ac:dyDescent="0.25">
      <c r="A4" s="10"/>
      <c r="B4" s="10"/>
      <c r="C4" s="18"/>
      <c r="D4" s="18"/>
      <c r="E4" s="18"/>
      <c r="F4" s="18"/>
    </row>
    <row r="5" spans="1:6" ht="15.75" thickBot="1" x14ac:dyDescent="0.3">
      <c r="A5" s="19" t="s">
        <v>0</v>
      </c>
      <c r="B5" s="19" t="s">
        <v>1</v>
      </c>
      <c r="C5" s="20" t="s">
        <v>2</v>
      </c>
      <c r="D5" s="20" t="s">
        <v>3</v>
      </c>
      <c r="E5" s="20" t="s">
        <v>4</v>
      </c>
      <c r="F5" s="20" t="s">
        <v>5</v>
      </c>
    </row>
    <row r="6" spans="1:6" ht="26.25" thickTop="1" x14ac:dyDescent="0.25">
      <c r="A6" s="6" t="s">
        <v>6</v>
      </c>
      <c r="B6" s="21" t="s">
        <v>37</v>
      </c>
      <c r="C6" s="18"/>
      <c r="D6" s="18"/>
      <c r="E6" s="18"/>
      <c r="F6" s="18"/>
    </row>
    <row r="7" spans="1:6" ht="210.6" customHeight="1" x14ac:dyDescent="0.25">
      <c r="A7" s="6"/>
      <c r="B7" s="11" t="s">
        <v>112</v>
      </c>
      <c r="C7" s="7"/>
      <c r="D7" s="7"/>
      <c r="E7" s="9"/>
      <c r="F7" s="9"/>
    </row>
    <row r="8" spans="1:6" x14ac:dyDescent="0.25">
      <c r="A8" s="6"/>
      <c r="B8" s="22"/>
      <c r="C8" s="7" t="s">
        <v>10</v>
      </c>
      <c r="D8" s="7">
        <v>4530</v>
      </c>
      <c r="E8" s="9"/>
      <c r="F8" s="9">
        <f>E8*D8</f>
        <v>0</v>
      </c>
    </row>
    <row r="9" spans="1:6" x14ac:dyDescent="0.25">
      <c r="A9" s="23"/>
      <c r="B9" s="24" t="s">
        <v>27</v>
      </c>
      <c r="C9" s="25"/>
      <c r="D9" s="25"/>
      <c r="E9" s="26"/>
      <c r="F9" s="27">
        <f>F8</f>
        <v>0</v>
      </c>
    </row>
    <row r="10" spans="1:6" x14ac:dyDescent="0.25">
      <c r="A10" s="6"/>
      <c r="B10" s="10"/>
      <c r="C10" s="7"/>
      <c r="D10" s="7"/>
      <c r="E10" s="9"/>
      <c r="F10" s="9"/>
    </row>
    <row r="11" spans="1:6" ht="25.5" x14ac:dyDescent="0.25">
      <c r="A11" s="6" t="s">
        <v>7</v>
      </c>
      <c r="B11" s="21" t="s">
        <v>55</v>
      </c>
      <c r="C11" s="7"/>
      <c r="D11" s="7"/>
      <c r="E11" s="9"/>
      <c r="F11" s="9"/>
    </row>
    <row r="12" spans="1:6" ht="25.5" x14ac:dyDescent="0.25">
      <c r="A12" s="6"/>
      <c r="B12" s="28" t="s">
        <v>44</v>
      </c>
      <c r="C12" s="7"/>
      <c r="D12" s="7"/>
      <c r="E12" s="9"/>
      <c r="F12" s="9"/>
    </row>
    <row r="13" spans="1:6" x14ac:dyDescent="0.25">
      <c r="A13" s="6"/>
      <c r="B13" s="28"/>
      <c r="C13" s="7"/>
      <c r="D13" s="7"/>
      <c r="E13" s="9"/>
      <c r="F13" s="9"/>
    </row>
    <row r="14" spans="1:6" x14ac:dyDescent="0.25">
      <c r="A14" s="6"/>
      <c r="B14" s="28" t="s">
        <v>9</v>
      </c>
      <c r="C14" s="7" t="s">
        <v>10</v>
      </c>
      <c r="D14" s="7">
        <v>3040</v>
      </c>
      <c r="E14" s="9"/>
      <c r="F14" s="9">
        <f>E14*D14</f>
        <v>0</v>
      </c>
    </row>
    <row r="15" spans="1:6" x14ac:dyDescent="0.25">
      <c r="A15" s="6"/>
      <c r="B15" s="28" t="s">
        <v>11</v>
      </c>
      <c r="C15" s="7" t="s">
        <v>10</v>
      </c>
      <c r="D15" s="7">
        <v>24320</v>
      </c>
      <c r="E15" s="9"/>
      <c r="F15" s="9">
        <f>E15*D15</f>
        <v>0</v>
      </c>
    </row>
    <row r="16" spans="1:6" ht="25.5" x14ac:dyDescent="0.25">
      <c r="A16" s="6"/>
      <c r="B16" s="28" t="s">
        <v>40</v>
      </c>
      <c r="C16" s="7" t="s">
        <v>10</v>
      </c>
      <c r="D16" s="7">
        <f>132+144+164</f>
        <v>440</v>
      </c>
      <c r="E16" s="9"/>
      <c r="F16" s="9">
        <f>E16*D16</f>
        <v>0</v>
      </c>
    </row>
    <row r="17" spans="1:6" ht="25.5" x14ac:dyDescent="0.25">
      <c r="A17" s="6"/>
      <c r="B17" s="28" t="s">
        <v>36</v>
      </c>
      <c r="C17" s="7" t="s">
        <v>10</v>
      </c>
      <c r="D17" s="7">
        <f>2968+2940+2930</f>
        <v>8838</v>
      </c>
      <c r="E17" s="9"/>
      <c r="F17" s="9">
        <f>E17*D17</f>
        <v>0</v>
      </c>
    </row>
    <row r="18" spans="1:6" x14ac:dyDescent="0.25">
      <c r="A18" s="6"/>
      <c r="B18" s="28" t="s">
        <v>12</v>
      </c>
      <c r="C18" s="7" t="s">
        <v>10</v>
      </c>
      <c r="D18" s="7">
        <f>D16</f>
        <v>440</v>
      </c>
      <c r="E18" s="9"/>
      <c r="F18" s="9">
        <f>E18*D18</f>
        <v>0</v>
      </c>
    </row>
    <row r="19" spans="1:6" x14ac:dyDescent="0.25">
      <c r="A19" s="6"/>
      <c r="B19" s="22"/>
      <c r="C19" s="7"/>
      <c r="D19" s="7"/>
      <c r="E19" s="9"/>
      <c r="F19" s="9"/>
    </row>
    <row r="20" spans="1:6" x14ac:dyDescent="0.25">
      <c r="A20" s="6"/>
      <c r="B20" s="22"/>
      <c r="C20" s="7"/>
      <c r="D20" s="7"/>
      <c r="E20" s="9"/>
      <c r="F20" s="9"/>
    </row>
    <row r="21" spans="1:6" x14ac:dyDescent="0.25">
      <c r="A21" s="23"/>
      <c r="B21" s="24" t="s">
        <v>28</v>
      </c>
      <c r="C21" s="25"/>
      <c r="D21" s="25"/>
      <c r="E21" s="26"/>
      <c r="F21" s="27">
        <f>SUM(F14:F18)</f>
        <v>0</v>
      </c>
    </row>
    <row r="22" spans="1:6" x14ac:dyDescent="0.25">
      <c r="A22" s="6"/>
      <c r="B22" s="10"/>
      <c r="C22" s="7"/>
      <c r="D22" s="7"/>
      <c r="E22" s="9"/>
      <c r="F22" s="9"/>
    </row>
    <row r="23" spans="1:6" x14ac:dyDescent="0.25">
      <c r="A23" s="6"/>
      <c r="B23" s="22" t="s">
        <v>62</v>
      </c>
      <c r="C23" s="7"/>
      <c r="D23" s="7"/>
      <c r="E23" s="9"/>
      <c r="F23" s="9"/>
    </row>
    <row r="24" spans="1:6" ht="25.5" x14ac:dyDescent="0.25">
      <c r="A24" s="6" t="s">
        <v>60</v>
      </c>
      <c r="B24" s="21" t="s">
        <v>38</v>
      </c>
      <c r="C24" s="7"/>
      <c r="D24" s="7"/>
      <c r="E24" s="9"/>
      <c r="F24" s="9"/>
    </row>
    <row r="25" spans="1:6" ht="330" customHeight="1" x14ac:dyDescent="0.25">
      <c r="A25" s="6"/>
      <c r="B25" s="11" t="s">
        <v>111</v>
      </c>
      <c r="C25" s="29"/>
      <c r="D25" s="29"/>
      <c r="E25" s="29"/>
      <c r="F25" s="30"/>
    </row>
    <row r="26" spans="1:6" x14ac:dyDescent="0.25">
      <c r="A26" s="6"/>
      <c r="B26" s="31"/>
      <c r="C26" s="7" t="s">
        <v>10</v>
      </c>
      <c r="D26" s="7">
        <v>20</v>
      </c>
      <c r="E26" s="9"/>
      <c r="F26" s="9">
        <f>E26*D26</f>
        <v>0</v>
      </c>
    </row>
    <row r="27" spans="1:6" x14ac:dyDescent="0.25">
      <c r="A27" s="6"/>
      <c r="B27" s="31"/>
      <c r="C27" s="7"/>
      <c r="D27" s="7"/>
      <c r="E27" s="9"/>
      <c r="F27" s="9"/>
    </row>
    <row r="28" spans="1:6" ht="76.150000000000006" customHeight="1" x14ac:dyDescent="0.25">
      <c r="A28" s="6" t="s">
        <v>109</v>
      </c>
      <c r="B28" s="50" t="s">
        <v>95</v>
      </c>
      <c r="C28" s="7" t="s">
        <v>47</v>
      </c>
      <c r="D28" s="7">
        <v>1</v>
      </c>
      <c r="E28" s="9"/>
      <c r="F28" s="9">
        <f>E28*D28</f>
        <v>0</v>
      </c>
    </row>
    <row r="29" spans="1:6" ht="94.9" customHeight="1" x14ac:dyDescent="0.25">
      <c r="A29" s="6"/>
      <c r="B29" s="11" t="s">
        <v>94</v>
      </c>
      <c r="C29" s="7" t="s">
        <v>75</v>
      </c>
      <c r="D29" s="7">
        <v>35</v>
      </c>
      <c r="E29" s="9"/>
      <c r="F29" s="9">
        <f t="shared" ref="F29:F48" si="0">E29*D29</f>
        <v>0</v>
      </c>
    </row>
    <row r="30" spans="1:6" ht="75" customHeight="1" x14ac:dyDescent="0.25">
      <c r="A30" s="6"/>
      <c r="B30" s="50" t="s">
        <v>83</v>
      </c>
      <c r="C30" s="7" t="s">
        <v>76</v>
      </c>
      <c r="D30" s="7">
        <v>30</v>
      </c>
      <c r="E30" s="9"/>
      <c r="F30" s="9">
        <f t="shared" si="0"/>
        <v>0</v>
      </c>
    </row>
    <row r="31" spans="1:6" ht="195" customHeight="1" x14ac:dyDescent="0.25">
      <c r="A31" s="6"/>
      <c r="B31" s="11" t="s">
        <v>123</v>
      </c>
      <c r="C31" s="7" t="s">
        <v>76</v>
      </c>
      <c r="D31" s="7">
        <v>105</v>
      </c>
      <c r="E31" s="9"/>
      <c r="F31" s="9">
        <f t="shared" si="0"/>
        <v>0</v>
      </c>
    </row>
    <row r="32" spans="1:6" ht="153" customHeight="1" x14ac:dyDescent="0.25">
      <c r="A32" s="6"/>
      <c r="B32" s="11" t="s">
        <v>84</v>
      </c>
      <c r="C32" s="7" t="s">
        <v>76</v>
      </c>
      <c r="D32" s="7">
        <v>35</v>
      </c>
      <c r="E32" s="9"/>
      <c r="F32" s="9">
        <f t="shared" si="0"/>
        <v>0</v>
      </c>
    </row>
    <row r="33" spans="1:7" ht="63.6" customHeight="1" x14ac:dyDescent="0.25">
      <c r="A33" s="6"/>
      <c r="B33" s="50" t="s">
        <v>93</v>
      </c>
      <c r="C33" s="7" t="s">
        <v>76</v>
      </c>
      <c r="D33" s="7">
        <v>150</v>
      </c>
      <c r="E33" s="9"/>
      <c r="F33" s="9">
        <f t="shared" si="0"/>
        <v>0</v>
      </c>
    </row>
    <row r="34" spans="1:7" ht="106.15" customHeight="1" x14ac:dyDescent="0.25">
      <c r="A34" s="6"/>
      <c r="B34" s="11" t="s">
        <v>92</v>
      </c>
      <c r="C34" s="7" t="s">
        <v>75</v>
      </c>
      <c r="D34" s="7">
        <v>22</v>
      </c>
      <c r="E34" s="9"/>
      <c r="F34" s="9">
        <f t="shared" si="0"/>
        <v>0</v>
      </c>
    </row>
    <row r="35" spans="1:7" ht="153" x14ac:dyDescent="0.25">
      <c r="A35" s="6"/>
      <c r="B35" s="11" t="s">
        <v>124</v>
      </c>
      <c r="C35" s="7" t="s">
        <v>75</v>
      </c>
      <c r="D35" s="7">
        <v>7</v>
      </c>
      <c r="E35" s="9"/>
      <c r="F35" s="9">
        <f t="shared" si="0"/>
        <v>0</v>
      </c>
    </row>
    <row r="36" spans="1:7" ht="255" x14ac:dyDescent="0.25">
      <c r="A36" s="6"/>
      <c r="B36" s="11" t="s">
        <v>125</v>
      </c>
      <c r="C36" s="7" t="s">
        <v>75</v>
      </c>
      <c r="D36" s="7">
        <v>10</v>
      </c>
      <c r="E36" s="9"/>
      <c r="F36" s="9">
        <f t="shared" si="0"/>
        <v>0</v>
      </c>
    </row>
    <row r="37" spans="1:7" ht="228" customHeight="1" x14ac:dyDescent="0.25">
      <c r="A37" s="6"/>
      <c r="B37" s="11" t="s">
        <v>126</v>
      </c>
      <c r="C37" s="7" t="s">
        <v>75</v>
      </c>
      <c r="D37" s="7">
        <v>8</v>
      </c>
      <c r="E37" s="9"/>
      <c r="F37" s="9">
        <f t="shared" si="0"/>
        <v>0</v>
      </c>
    </row>
    <row r="38" spans="1:7" ht="63.6" customHeight="1" x14ac:dyDescent="0.25">
      <c r="A38" s="6"/>
      <c r="B38" s="11" t="s">
        <v>127</v>
      </c>
      <c r="C38" s="7" t="s">
        <v>77</v>
      </c>
      <c r="D38" s="7">
        <v>2200</v>
      </c>
      <c r="E38" s="9"/>
      <c r="F38" s="9">
        <f t="shared" si="0"/>
        <v>0</v>
      </c>
    </row>
    <row r="39" spans="1:7" ht="157.9" customHeight="1" x14ac:dyDescent="0.25">
      <c r="A39" s="6"/>
      <c r="B39" s="11" t="s">
        <v>91</v>
      </c>
    </row>
    <row r="40" spans="1:7" ht="222" customHeight="1" x14ac:dyDescent="0.25">
      <c r="A40" s="6"/>
      <c r="B40" s="11" t="s">
        <v>108</v>
      </c>
      <c r="C40" s="7" t="s">
        <v>77</v>
      </c>
      <c r="D40" s="7">
        <v>4800</v>
      </c>
      <c r="E40" s="9"/>
      <c r="F40" s="9">
        <f>E40*D40</f>
        <v>0</v>
      </c>
    </row>
    <row r="41" spans="1:7" ht="25.15" customHeight="1" x14ac:dyDescent="0.25">
      <c r="A41" s="6"/>
      <c r="B41" s="11" t="s">
        <v>85</v>
      </c>
      <c r="C41" s="7" t="s">
        <v>10</v>
      </c>
      <c r="D41" s="7">
        <v>24</v>
      </c>
      <c r="E41" s="9"/>
      <c r="F41" s="9">
        <f t="shared" si="0"/>
        <v>0</v>
      </c>
    </row>
    <row r="42" spans="1:7" ht="128.44999999999999" customHeight="1" x14ac:dyDescent="0.25">
      <c r="A42" s="6"/>
      <c r="B42" s="11" t="s">
        <v>90</v>
      </c>
      <c r="C42" s="7" t="s">
        <v>10</v>
      </c>
      <c r="D42" s="7">
        <v>1</v>
      </c>
      <c r="E42" s="9"/>
      <c r="F42" s="9">
        <f t="shared" si="0"/>
        <v>0</v>
      </c>
    </row>
    <row r="43" spans="1:7" ht="279.60000000000002" customHeight="1" x14ac:dyDescent="0.25">
      <c r="A43" s="6"/>
      <c r="B43" s="11" t="s">
        <v>128</v>
      </c>
      <c r="C43" s="7" t="s">
        <v>76</v>
      </c>
      <c r="D43" s="7">
        <v>22</v>
      </c>
      <c r="E43" s="9"/>
      <c r="F43" s="9">
        <f t="shared" si="0"/>
        <v>0</v>
      </c>
    </row>
    <row r="44" spans="1:7" ht="38.25" x14ac:dyDescent="0.25">
      <c r="A44" s="6"/>
      <c r="B44" s="11" t="s">
        <v>86</v>
      </c>
      <c r="C44" s="7" t="s">
        <v>76</v>
      </c>
      <c r="D44" s="7">
        <v>72</v>
      </c>
      <c r="E44" s="9"/>
      <c r="F44" s="9">
        <f t="shared" si="0"/>
        <v>0</v>
      </c>
    </row>
    <row r="45" spans="1:7" ht="71.45" customHeight="1" x14ac:dyDescent="0.25">
      <c r="A45" s="6"/>
      <c r="B45" s="11" t="s">
        <v>89</v>
      </c>
      <c r="C45" s="7" t="s">
        <v>15</v>
      </c>
      <c r="D45" s="7">
        <v>20</v>
      </c>
      <c r="E45" s="9"/>
      <c r="F45" s="9">
        <f t="shared" si="0"/>
        <v>0</v>
      </c>
    </row>
    <row r="46" spans="1:7" ht="76.150000000000006" customHeight="1" x14ac:dyDescent="0.25">
      <c r="A46" s="6"/>
      <c r="B46" s="11" t="s">
        <v>88</v>
      </c>
      <c r="C46" s="7" t="s">
        <v>15</v>
      </c>
      <c r="D46" s="7">
        <v>3.5</v>
      </c>
      <c r="E46" s="9"/>
      <c r="F46" s="9">
        <f t="shared" si="0"/>
        <v>0</v>
      </c>
    </row>
    <row r="47" spans="1:7" ht="22.15" customHeight="1" x14ac:dyDescent="0.25">
      <c r="A47" s="6"/>
      <c r="B47" s="11" t="s">
        <v>87</v>
      </c>
      <c r="C47" s="7" t="s">
        <v>15</v>
      </c>
      <c r="D47" s="7">
        <v>88</v>
      </c>
      <c r="E47" s="9"/>
      <c r="F47" s="9">
        <f t="shared" ref="F47" si="1">E47*D47</f>
        <v>0</v>
      </c>
    </row>
    <row r="48" spans="1:7" ht="21.6" customHeight="1" x14ac:dyDescent="0.25">
      <c r="A48" s="6"/>
      <c r="B48" s="11" t="s">
        <v>110</v>
      </c>
      <c r="C48" s="7" t="s">
        <v>15</v>
      </c>
      <c r="D48" s="7">
        <v>100</v>
      </c>
      <c r="E48" s="9"/>
      <c r="F48" s="9">
        <f t="shared" si="0"/>
        <v>0</v>
      </c>
      <c r="G48" s="2"/>
    </row>
    <row r="49" spans="1:7" x14ac:dyDescent="0.25">
      <c r="A49" s="6"/>
      <c r="B49" s="31"/>
      <c r="C49" s="7"/>
      <c r="D49" s="7"/>
      <c r="E49" s="9"/>
      <c r="F49" s="9"/>
      <c r="G49" s="2"/>
    </row>
    <row r="50" spans="1:7" x14ac:dyDescent="0.25">
      <c r="A50" s="23"/>
      <c r="B50" s="24" t="s">
        <v>29</v>
      </c>
      <c r="C50" s="25"/>
      <c r="D50" s="25"/>
      <c r="E50" s="26"/>
      <c r="F50" s="27">
        <f>SUM(F26:F48)</f>
        <v>0</v>
      </c>
      <c r="G50" s="2"/>
    </row>
    <row r="51" spans="1:7" x14ac:dyDescent="0.25">
      <c r="A51" s="6"/>
      <c r="B51" s="10"/>
      <c r="C51" s="7"/>
      <c r="D51" s="7"/>
      <c r="E51" s="9"/>
      <c r="F51" s="9"/>
    </row>
    <row r="52" spans="1:7" ht="25.5" x14ac:dyDescent="0.25">
      <c r="A52" s="6" t="s">
        <v>14</v>
      </c>
      <c r="B52" s="21" t="s">
        <v>39</v>
      </c>
      <c r="C52" s="7"/>
      <c r="D52" s="7"/>
      <c r="E52" s="8"/>
      <c r="F52" s="9"/>
    </row>
    <row r="53" spans="1:7" ht="25.5" x14ac:dyDescent="0.25">
      <c r="A53" s="6"/>
      <c r="B53" s="11" t="s">
        <v>45</v>
      </c>
      <c r="C53" s="7" t="s">
        <v>15</v>
      </c>
      <c r="D53" s="7">
        <v>1000</v>
      </c>
      <c r="E53" s="8"/>
      <c r="F53" s="9">
        <f>E53*D53</f>
        <v>0</v>
      </c>
    </row>
    <row r="54" spans="1:7" ht="38.25" x14ac:dyDescent="0.25">
      <c r="A54" s="6"/>
      <c r="B54" s="11" t="s">
        <v>30</v>
      </c>
      <c r="C54" s="7" t="s">
        <v>15</v>
      </c>
      <c r="D54" s="7">
        <v>33000</v>
      </c>
      <c r="E54" s="8"/>
      <c r="F54" s="9">
        <f>E54*D54</f>
        <v>0</v>
      </c>
    </row>
    <row r="55" spans="1:7" ht="25.5" x14ac:dyDescent="0.25">
      <c r="A55" s="6"/>
      <c r="B55" s="11" t="s">
        <v>16</v>
      </c>
      <c r="C55" s="7" t="s">
        <v>10</v>
      </c>
      <c r="D55" s="7">
        <v>200</v>
      </c>
      <c r="E55" s="8"/>
      <c r="F55" s="9">
        <f>E55*D55</f>
        <v>0</v>
      </c>
    </row>
    <row r="56" spans="1:7" ht="25.5" x14ac:dyDescent="0.25">
      <c r="A56" s="6"/>
      <c r="B56" s="11" t="s">
        <v>17</v>
      </c>
      <c r="C56" s="7" t="s">
        <v>10</v>
      </c>
      <c r="D56" s="7">
        <v>200</v>
      </c>
      <c r="E56" s="8"/>
      <c r="F56" s="9">
        <f>E56*D56</f>
        <v>0</v>
      </c>
    </row>
    <row r="57" spans="1:7" x14ac:dyDescent="0.25">
      <c r="A57" s="23"/>
      <c r="B57" s="24" t="s">
        <v>31</v>
      </c>
      <c r="C57" s="25"/>
      <c r="D57" s="25"/>
      <c r="E57" s="32"/>
      <c r="F57" s="27">
        <f>SUM(F53:F56)</f>
        <v>0</v>
      </c>
    </row>
    <row r="58" spans="1:7" x14ac:dyDescent="0.25">
      <c r="A58" s="6"/>
      <c r="B58" s="10"/>
      <c r="C58" s="7"/>
      <c r="D58" s="7"/>
      <c r="E58" s="8"/>
      <c r="F58" s="9"/>
    </row>
    <row r="59" spans="1:7" x14ac:dyDescent="0.25">
      <c r="A59" s="6" t="s">
        <v>18</v>
      </c>
      <c r="B59" s="21" t="s">
        <v>20</v>
      </c>
      <c r="C59" s="7"/>
      <c r="D59" s="7"/>
      <c r="E59" s="8"/>
      <c r="F59" s="9"/>
    </row>
    <row r="60" spans="1:7" ht="25.5" x14ac:dyDescent="0.25">
      <c r="A60" s="6" t="s">
        <v>19</v>
      </c>
      <c r="B60" s="11" t="s">
        <v>46</v>
      </c>
      <c r="C60" s="7"/>
      <c r="D60" s="7"/>
      <c r="E60" s="8"/>
      <c r="F60" s="9"/>
    </row>
    <row r="61" spans="1:7" ht="240" customHeight="1" x14ac:dyDescent="0.25">
      <c r="A61" s="6"/>
      <c r="B61" s="11" t="s">
        <v>96</v>
      </c>
      <c r="C61" s="7" t="s">
        <v>47</v>
      </c>
      <c r="D61" s="7">
        <v>1</v>
      </c>
      <c r="E61" s="8"/>
      <c r="F61" s="9">
        <f t="shared" ref="F61" si="2">E61*D61</f>
        <v>0</v>
      </c>
    </row>
    <row r="62" spans="1:7" x14ac:dyDescent="0.25">
      <c r="A62" s="6"/>
      <c r="B62" s="10"/>
      <c r="C62" s="7"/>
      <c r="D62" s="7"/>
      <c r="E62" s="8"/>
      <c r="F62" s="9"/>
    </row>
    <row r="63" spans="1:7" x14ac:dyDescent="0.25">
      <c r="A63" s="6" t="s">
        <v>32</v>
      </c>
      <c r="B63" s="14" t="s">
        <v>48</v>
      </c>
      <c r="C63" s="7"/>
      <c r="D63" s="7"/>
      <c r="E63" s="8"/>
      <c r="F63" s="9"/>
    </row>
    <row r="64" spans="1:7" s="5" customFormat="1" x14ac:dyDescent="0.25">
      <c r="A64" s="6"/>
      <c r="B64" s="11" t="s">
        <v>78</v>
      </c>
      <c r="C64" s="7" t="s">
        <v>15</v>
      </c>
      <c r="D64" s="7">
        <v>50</v>
      </c>
      <c r="E64" s="8"/>
      <c r="F64" s="9">
        <f t="shared" ref="F64:F66" si="3">E64*D64</f>
        <v>0</v>
      </c>
      <c r="G64"/>
    </row>
    <row r="65" spans="1:7" s="5" customFormat="1" x14ac:dyDescent="0.25">
      <c r="A65" s="6"/>
      <c r="B65" s="11" t="s">
        <v>79</v>
      </c>
      <c r="C65" s="7" t="s">
        <v>15</v>
      </c>
      <c r="D65" s="7">
        <v>60</v>
      </c>
      <c r="E65" s="8"/>
      <c r="F65" s="9">
        <f t="shared" ref="F65" si="4">E65*D65</f>
        <v>0</v>
      </c>
      <c r="G65"/>
    </row>
    <row r="66" spans="1:7" s="5" customFormat="1" ht="25.5" x14ac:dyDescent="0.25">
      <c r="A66" s="6"/>
      <c r="B66" s="11" t="s">
        <v>82</v>
      </c>
      <c r="C66" s="7" t="s">
        <v>15</v>
      </c>
      <c r="D66" s="7">
        <v>200</v>
      </c>
      <c r="E66" s="8"/>
      <c r="F66" s="9">
        <f t="shared" si="3"/>
        <v>0</v>
      </c>
      <c r="G66"/>
    </row>
    <row r="67" spans="1:7" s="5" customFormat="1" ht="38.25" x14ac:dyDescent="0.25">
      <c r="A67" s="6"/>
      <c r="B67" s="11" t="s">
        <v>122</v>
      </c>
      <c r="C67" s="7" t="s">
        <v>15</v>
      </c>
      <c r="D67" s="7">
        <v>640</v>
      </c>
      <c r="E67" s="33"/>
      <c r="F67" s="9">
        <f t="shared" ref="F67:F69" si="5">E67*D67</f>
        <v>0</v>
      </c>
      <c r="G67" s="2"/>
    </row>
    <row r="68" spans="1:7" s="5" customFormat="1" ht="25.5" x14ac:dyDescent="0.25">
      <c r="A68" s="6"/>
      <c r="B68" s="11" t="s">
        <v>56</v>
      </c>
      <c r="C68" s="7" t="s">
        <v>47</v>
      </c>
      <c r="D68" s="7">
        <v>1</v>
      </c>
      <c r="E68" s="8"/>
      <c r="F68" s="9">
        <f t="shared" si="5"/>
        <v>0</v>
      </c>
    </row>
    <row r="69" spans="1:7" s="5" customFormat="1" ht="38.25" x14ac:dyDescent="0.25">
      <c r="A69" s="6"/>
      <c r="B69" s="11" t="s">
        <v>97</v>
      </c>
      <c r="C69" s="7" t="s">
        <v>47</v>
      </c>
      <c r="D69" s="7">
        <v>1</v>
      </c>
      <c r="E69" s="8"/>
      <c r="F69" s="9">
        <f t="shared" si="5"/>
        <v>0</v>
      </c>
    </row>
    <row r="70" spans="1:7" s="5" customFormat="1" x14ac:dyDescent="0.25">
      <c r="A70" s="6"/>
      <c r="B70" s="11"/>
      <c r="C70" s="7"/>
      <c r="D70" s="7"/>
      <c r="E70" s="8"/>
      <c r="F70" s="9"/>
    </row>
    <row r="71" spans="1:7" s="5" customFormat="1" ht="35.450000000000003" customHeight="1" x14ac:dyDescent="0.25">
      <c r="A71" s="6" t="s">
        <v>66</v>
      </c>
      <c r="B71" s="11" t="s">
        <v>80</v>
      </c>
      <c r="C71" s="7"/>
      <c r="D71" s="7"/>
      <c r="E71" s="8"/>
      <c r="F71" s="9"/>
    </row>
    <row r="72" spans="1:7" s="5" customFormat="1" ht="89.25" x14ac:dyDescent="0.25">
      <c r="A72" s="6"/>
      <c r="B72" s="11" t="s">
        <v>98</v>
      </c>
      <c r="C72" s="7"/>
      <c r="D72" s="7"/>
      <c r="E72" s="8"/>
      <c r="F72" s="9"/>
    </row>
    <row r="73" spans="1:7" s="5" customFormat="1" ht="88.9" customHeight="1" x14ac:dyDescent="0.25">
      <c r="A73" s="6"/>
      <c r="B73" s="11" t="s">
        <v>99</v>
      </c>
    </row>
    <row r="74" spans="1:7" s="5" customFormat="1" ht="37.15" customHeight="1" x14ac:dyDescent="0.25">
      <c r="A74" s="6"/>
      <c r="B74" s="11" t="s">
        <v>100</v>
      </c>
      <c r="C74" s="7" t="s">
        <v>47</v>
      </c>
      <c r="D74" s="7">
        <v>1</v>
      </c>
      <c r="E74" s="33"/>
      <c r="F74" s="9">
        <f>E74*D74</f>
        <v>0</v>
      </c>
    </row>
    <row r="75" spans="1:7" s="5" customFormat="1" x14ac:dyDescent="0.25">
      <c r="A75" s="6"/>
      <c r="B75" s="11"/>
      <c r="C75" s="7"/>
      <c r="D75" s="7"/>
      <c r="E75" s="8"/>
      <c r="F75" s="9"/>
    </row>
    <row r="76" spans="1:7" s="5" customFormat="1" ht="114.6" customHeight="1" x14ac:dyDescent="0.25">
      <c r="A76" s="6" t="s">
        <v>81</v>
      </c>
      <c r="B76" s="11" t="s">
        <v>101</v>
      </c>
      <c r="C76" s="7" t="s">
        <v>47</v>
      </c>
      <c r="D76" s="7">
        <v>1</v>
      </c>
      <c r="E76" s="8"/>
      <c r="F76" s="9">
        <f>D76*E76</f>
        <v>0</v>
      </c>
    </row>
    <row r="77" spans="1:7" s="5" customFormat="1" x14ac:dyDescent="0.25">
      <c r="A77" s="6"/>
      <c r="B77" s="11"/>
      <c r="C77" s="7"/>
      <c r="D77" s="7"/>
      <c r="E77" s="8"/>
      <c r="F77" s="9"/>
    </row>
    <row r="78" spans="1:7" s="5" customFormat="1" ht="123.6" customHeight="1" x14ac:dyDescent="0.25">
      <c r="A78" s="6" t="s">
        <v>107</v>
      </c>
      <c r="B78" s="11" t="s">
        <v>102</v>
      </c>
      <c r="C78" s="7"/>
      <c r="D78" s="7"/>
      <c r="E78" s="8"/>
      <c r="F78" s="9"/>
    </row>
    <row r="79" spans="1:7" s="5" customFormat="1" ht="38.25" x14ac:dyDescent="0.25">
      <c r="A79" s="6"/>
      <c r="B79" s="11" t="s">
        <v>103</v>
      </c>
      <c r="C79" s="7" t="s">
        <v>47</v>
      </c>
      <c r="D79" s="7">
        <v>1</v>
      </c>
      <c r="E79" s="8"/>
      <c r="F79" s="9">
        <f t="shared" ref="F79:F82" si="6">D79*E79</f>
        <v>0</v>
      </c>
    </row>
    <row r="80" spans="1:7" s="5" customFormat="1" ht="25.5" x14ac:dyDescent="0.25">
      <c r="A80" s="6"/>
      <c r="B80" s="11" t="s">
        <v>104</v>
      </c>
      <c r="C80" s="7" t="s">
        <v>47</v>
      </c>
      <c r="D80" s="7">
        <v>1</v>
      </c>
      <c r="E80" s="8"/>
      <c r="F80" s="9">
        <f t="shared" si="6"/>
        <v>0</v>
      </c>
    </row>
    <row r="81" spans="1:6" s="5" customFormat="1" ht="15.6" customHeight="1" x14ac:dyDescent="0.25">
      <c r="A81" s="6"/>
      <c r="B81" s="11" t="s">
        <v>105</v>
      </c>
      <c r="C81" s="7" t="s">
        <v>47</v>
      </c>
      <c r="D81" s="7">
        <v>1</v>
      </c>
      <c r="E81" s="8"/>
      <c r="F81" s="9">
        <f t="shared" si="6"/>
        <v>0</v>
      </c>
    </row>
    <row r="82" spans="1:6" s="5" customFormat="1" x14ac:dyDescent="0.25">
      <c r="A82" s="6"/>
      <c r="B82" s="11" t="s">
        <v>106</v>
      </c>
      <c r="C82" s="7" t="s">
        <v>47</v>
      </c>
      <c r="D82" s="7">
        <v>1</v>
      </c>
      <c r="E82" s="8"/>
      <c r="F82" s="9">
        <f t="shared" si="6"/>
        <v>0</v>
      </c>
    </row>
    <row r="83" spans="1:6" s="5" customFormat="1" x14ac:dyDescent="0.25">
      <c r="A83" s="6"/>
      <c r="B83" s="11"/>
      <c r="C83" s="11"/>
      <c r="D83" s="7"/>
      <c r="E83" s="8"/>
      <c r="F83" s="9"/>
    </row>
    <row r="84" spans="1:6" x14ac:dyDescent="0.25">
      <c r="A84" s="23"/>
      <c r="B84" s="24" t="s">
        <v>33</v>
      </c>
      <c r="C84" s="25"/>
      <c r="D84" s="25"/>
      <c r="E84" s="32"/>
      <c r="F84" s="27">
        <f>SUM(F61:F82)</f>
        <v>0</v>
      </c>
    </row>
    <row r="85" spans="1:6" x14ac:dyDescent="0.25">
      <c r="A85" s="6"/>
      <c r="B85" s="10"/>
      <c r="C85" s="7"/>
      <c r="D85" s="7"/>
      <c r="E85" s="8"/>
      <c r="F85" s="9"/>
    </row>
    <row r="86" spans="1:6" ht="25.5" x14ac:dyDescent="0.25">
      <c r="A86" s="6" t="s">
        <v>21</v>
      </c>
      <c r="B86" s="21" t="s">
        <v>22</v>
      </c>
      <c r="C86" s="7"/>
      <c r="D86" s="7"/>
      <c r="E86" s="8"/>
      <c r="F86" s="9"/>
    </row>
    <row r="87" spans="1:6" x14ac:dyDescent="0.25">
      <c r="A87" s="6"/>
      <c r="B87" s="11" t="s">
        <v>49</v>
      </c>
      <c r="C87" s="7" t="s">
        <v>15</v>
      </c>
      <c r="D87" s="7">
        <v>500</v>
      </c>
      <c r="E87" s="8"/>
      <c r="F87" s="9">
        <f>E87*D87</f>
        <v>0</v>
      </c>
    </row>
    <row r="88" spans="1:6" x14ac:dyDescent="0.25">
      <c r="A88" s="6"/>
      <c r="B88" s="11" t="s">
        <v>64</v>
      </c>
      <c r="C88" s="7" t="s">
        <v>15</v>
      </c>
      <c r="D88" s="7">
        <v>200</v>
      </c>
      <c r="E88" s="8"/>
      <c r="F88" s="9">
        <f>E88*D88</f>
        <v>0</v>
      </c>
    </row>
    <row r="89" spans="1:6" x14ac:dyDescent="0.25">
      <c r="A89" s="6"/>
      <c r="B89" s="11" t="s">
        <v>35</v>
      </c>
      <c r="C89" s="7" t="s">
        <v>47</v>
      </c>
      <c r="D89" s="7">
        <v>1</v>
      </c>
      <c r="E89" s="8"/>
      <c r="F89" s="9">
        <f>E89*D89</f>
        <v>0</v>
      </c>
    </row>
    <row r="90" spans="1:6" x14ac:dyDescent="0.25">
      <c r="A90" s="23"/>
      <c r="B90" s="24" t="s">
        <v>50</v>
      </c>
      <c r="C90" s="25"/>
      <c r="D90" s="25"/>
      <c r="E90" s="32"/>
      <c r="F90" s="27">
        <f>SUM(F87:F89)</f>
        <v>0</v>
      </c>
    </row>
    <row r="91" spans="1:6" x14ac:dyDescent="0.25">
      <c r="A91" s="6"/>
      <c r="B91" s="10"/>
      <c r="C91" s="7"/>
      <c r="D91" s="7"/>
      <c r="E91" s="8"/>
      <c r="F91" s="9"/>
    </row>
    <row r="92" spans="1:6" x14ac:dyDescent="0.25">
      <c r="A92" s="6" t="s">
        <v>23</v>
      </c>
      <c r="B92" s="34" t="s">
        <v>57</v>
      </c>
      <c r="C92" s="7"/>
      <c r="D92" s="7"/>
      <c r="E92" s="8"/>
      <c r="F92" s="9"/>
    </row>
    <row r="93" spans="1:6" ht="208.15" customHeight="1" x14ac:dyDescent="0.25">
      <c r="A93" s="6"/>
      <c r="B93" s="12" t="s">
        <v>113</v>
      </c>
      <c r="C93" s="7"/>
      <c r="D93" s="7"/>
      <c r="E93" s="8"/>
      <c r="F93" s="9"/>
    </row>
    <row r="94" spans="1:6" x14ac:dyDescent="0.25">
      <c r="A94" s="6"/>
      <c r="B94" s="35"/>
      <c r="C94" s="7" t="s">
        <v>10</v>
      </c>
      <c r="D94" s="7">
        <v>1</v>
      </c>
      <c r="E94" s="8"/>
      <c r="F94" s="9">
        <f>E94*D94</f>
        <v>0</v>
      </c>
    </row>
    <row r="95" spans="1:6" ht="63.75" x14ac:dyDescent="0.25">
      <c r="A95" s="6"/>
      <c r="B95" s="12" t="s">
        <v>114</v>
      </c>
      <c r="C95" s="7"/>
      <c r="D95" s="7"/>
      <c r="E95" s="8"/>
      <c r="F95" s="9"/>
    </row>
    <row r="96" spans="1:6" x14ac:dyDescent="0.25">
      <c r="A96" s="6"/>
      <c r="B96" s="35"/>
      <c r="C96" s="7" t="s">
        <v>10</v>
      </c>
      <c r="D96" s="7">
        <v>1</v>
      </c>
      <c r="E96" s="8"/>
      <c r="F96" s="9">
        <f>E96*D96</f>
        <v>0</v>
      </c>
    </row>
    <row r="97" spans="1:6" x14ac:dyDescent="0.25">
      <c r="A97" s="6"/>
      <c r="B97" s="10"/>
      <c r="C97" s="7"/>
      <c r="D97" s="7"/>
      <c r="E97" s="8"/>
      <c r="F97" s="9"/>
    </row>
    <row r="98" spans="1:6" ht="252" customHeight="1" x14ac:dyDescent="0.25">
      <c r="A98" s="6"/>
      <c r="B98" s="12" t="s">
        <v>115</v>
      </c>
      <c r="C98" s="7"/>
      <c r="D98" s="7"/>
      <c r="E98" s="8"/>
      <c r="F98" s="9"/>
    </row>
    <row r="99" spans="1:6" x14ac:dyDescent="0.25">
      <c r="A99" s="6"/>
      <c r="B99" s="35"/>
      <c r="C99" s="7" t="s">
        <v>10</v>
      </c>
      <c r="D99" s="7">
        <v>20</v>
      </c>
      <c r="E99" s="8"/>
      <c r="F99" s="9">
        <f>E99*D99</f>
        <v>0</v>
      </c>
    </row>
    <row r="100" spans="1:6" x14ac:dyDescent="0.25">
      <c r="A100" s="6"/>
      <c r="B100" s="10"/>
      <c r="C100" s="7"/>
      <c r="D100" s="7"/>
      <c r="E100" s="8"/>
      <c r="F100" s="9"/>
    </row>
    <row r="101" spans="1:6" ht="30.75" customHeight="1" x14ac:dyDescent="0.25">
      <c r="A101" s="6"/>
      <c r="B101" s="36" t="s">
        <v>58</v>
      </c>
      <c r="C101" s="7"/>
      <c r="D101" s="7"/>
      <c r="E101" s="8"/>
      <c r="F101" s="9"/>
    </row>
    <row r="102" spans="1:6" ht="76.5" x14ac:dyDescent="0.25">
      <c r="A102" s="6"/>
      <c r="B102" s="36" t="s">
        <v>116</v>
      </c>
      <c r="C102" s="7"/>
      <c r="D102" s="7"/>
      <c r="E102" s="8"/>
      <c r="F102" s="9"/>
    </row>
    <row r="103" spans="1:6" ht="124.15" customHeight="1" x14ac:dyDescent="0.25">
      <c r="A103" s="6"/>
      <c r="B103" s="36" t="s">
        <v>117</v>
      </c>
      <c r="C103" s="7"/>
      <c r="D103" s="7"/>
      <c r="E103" s="8"/>
      <c r="F103" s="9"/>
    </row>
    <row r="104" spans="1:6" ht="88.15" customHeight="1" x14ac:dyDescent="0.25">
      <c r="A104" s="6"/>
      <c r="B104" s="12" t="s">
        <v>118</v>
      </c>
      <c r="C104" s="7"/>
      <c r="D104" s="7"/>
      <c r="E104" s="8"/>
      <c r="F104" s="9"/>
    </row>
    <row r="105" spans="1:6" x14ac:dyDescent="0.25">
      <c r="A105" s="6"/>
      <c r="B105" s="37"/>
      <c r="C105" s="7" t="s">
        <v>10</v>
      </c>
      <c r="D105" s="7">
        <v>1</v>
      </c>
      <c r="E105" s="8"/>
      <c r="F105" s="9">
        <f>E105*D105</f>
        <v>0</v>
      </c>
    </row>
    <row r="106" spans="1:6" x14ac:dyDescent="0.25">
      <c r="A106" s="6"/>
      <c r="B106" s="38"/>
      <c r="C106" s="7"/>
      <c r="D106" s="7"/>
      <c r="E106" s="8"/>
      <c r="F106" s="9"/>
    </row>
    <row r="107" spans="1:6" ht="38.25" x14ac:dyDescent="0.25">
      <c r="A107" s="6"/>
      <c r="B107" s="12" t="s">
        <v>119</v>
      </c>
      <c r="C107" s="7" t="s">
        <v>10</v>
      </c>
      <c r="D107" s="7">
        <v>1</v>
      </c>
      <c r="E107" s="8"/>
      <c r="F107" s="9">
        <f>E107*D107</f>
        <v>0</v>
      </c>
    </row>
    <row r="108" spans="1:6" x14ac:dyDescent="0.25">
      <c r="A108" s="6"/>
      <c r="B108" s="10"/>
      <c r="C108" s="7"/>
      <c r="D108" s="7"/>
      <c r="E108" s="8"/>
      <c r="F108" s="9"/>
    </row>
    <row r="109" spans="1:6" ht="142.15" customHeight="1" x14ac:dyDescent="0.25">
      <c r="A109" s="6"/>
      <c r="B109" s="12" t="s">
        <v>120</v>
      </c>
      <c r="C109" s="7" t="s">
        <v>47</v>
      </c>
      <c r="D109" s="7">
        <v>1</v>
      </c>
      <c r="E109" s="8"/>
      <c r="F109" s="9">
        <f>E109*D109</f>
        <v>0</v>
      </c>
    </row>
    <row r="110" spans="1:6" ht="38.25" x14ac:dyDescent="0.25">
      <c r="A110" s="6"/>
      <c r="B110" s="12" t="s">
        <v>65</v>
      </c>
      <c r="C110" s="7" t="s">
        <v>15</v>
      </c>
      <c r="D110" s="7">
        <v>1500</v>
      </c>
      <c r="E110" s="8"/>
      <c r="F110" s="9">
        <f>E110*D110</f>
        <v>0</v>
      </c>
    </row>
    <row r="111" spans="1:6" x14ac:dyDescent="0.25">
      <c r="A111" s="6"/>
      <c r="B111" s="10"/>
      <c r="C111" s="7"/>
      <c r="D111" s="7"/>
      <c r="E111" s="8"/>
      <c r="F111" s="9"/>
    </row>
    <row r="112" spans="1:6" x14ac:dyDescent="0.25">
      <c r="A112" s="23"/>
      <c r="B112" s="24" t="s">
        <v>52</v>
      </c>
      <c r="C112" s="25"/>
      <c r="D112" s="25"/>
      <c r="E112" s="32"/>
      <c r="F112" s="27">
        <f>SUM(F92:F110)</f>
        <v>0</v>
      </c>
    </row>
    <row r="113" spans="1:6" x14ac:dyDescent="0.25">
      <c r="A113" s="6"/>
      <c r="B113" s="10"/>
      <c r="C113" s="7"/>
      <c r="D113" s="7"/>
      <c r="E113" s="8"/>
      <c r="F113" s="9"/>
    </row>
    <row r="114" spans="1:6" x14ac:dyDescent="0.25">
      <c r="A114" s="6" t="s">
        <v>59</v>
      </c>
      <c r="B114" s="34" t="s">
        <v>69</v>
      </c>
      <c r="C114" s="7"/>
      <c r="D114" s="7"/>
      <c r="E114" s="8"/>
      <c r="F114" s="9"/>
    </row>
    <row r="115" spans="1:6" ht="140.25" x14ac:dyDescent="0.25">
      <c r="A115" s="6"/>
      <c r="B115" s="12" t="s">
        <v>70</v>
      </c>
      <c r="C115" s="7" t="s">
        <v>47</v>
      </c>
      <c r="D115" s="7">
        <v>5</v>
      </c>
      <c r="E115" s="8"/>
      <c r="F115" s="9">
        <f>D115*E115</f>
        <v>0</v>
      </c>
    </row>
    <row r="116" spans="1:6" x14ac:dyDescent="0.25">
      <c r="A116" s="6"/>
      <c r="B116" s="12"/>
      <c r="C116" s="7"/>
      <c r="D116" s="7"/>
      <c r="E116" s="8"/>
      <c r="F116" s="9"/>
    </row>
    <row r="117" spans="1:6" ht="38.25" x14ac:dyDescent="0.25">
      <c r="A117" s="6"/>
      <c r="B117" s="12" t="s">
        <v>71</v>
      </c>
      <c r="C117" s="7" t="s">
        <v>47</v>
      </c>
      <c r="D117" s="7">
        <v>4</v>
      </c>
      <c r="E117" s="8"/>
      <c r="F117" s="9">
        <f>D117*E117</f>
        <v>0</v>
      </c>
    </row>
    <row r="118" spans="1:6" x14ac:dyDescent="0.25">
      <c r="A118" s="6"/>
      <c r="B118" s="10"/>
      <c r="C118" s="7"/>
      <c r="D118" s="7"/>
      <c r="E118" s="8"/>
      <c r="F118" s="9"/>
    </row>
    <row r="119" spans="1:6" ht="25.5" x14ac:dyDescent="0.25">
      <c r="A119" s="6"/>
      <c r="B119" s="12" t="s">
        <v>72</v>
      </c>
      <c r="C119" s="7" t="s">
        <v>47</v>
      </c>
      <c r="D119" s="7">
        <v>4</v>
      </c>
      <c r="E119" s="8"/>
      <c r="F119" s="9">
        <f>D119*E119</f>
        <v>0</v>
      </c>
    </row>
    <row r="120" spans="1:6" x14ac:dyDescent="0.25">
      <c r="A120" s="23"/>
      <c r="B120" s="24" t="s">
        <v>61</v>
      </c>
      <c r="C120" s="25"/>
      <c r="D120" s="25"/>
      <c r="E120" s="26"/>
      <c r="F120" s="27">
        <f>SUM(F114:F119)</f>
        <v>0</v>
      </c>
    </row>
    <row r="121" spans="1:6" x14ac:dyDescent="0.25">
      <c r="A121" s="6"/>
      <c r="B121" s="10"/>
      <c r="C121" s="7"/>
      <c r="D121" s="7"/>
      <c r="E121" s="8"/>
      <c r="F121" s="9"/>
    </row>
    <row r="122" spans="1:6" x14ac:dyDescent="0.25">
      <c r="A122" s="6">
        <v>9</v>
      </c>
      <c r="B122" s="34" t="s">
        <v>51</v>
      </c>
      <c r="C122" s="7"/>
      <c r="D122" s="7"/>
      <c r="E122" s="8"/>
      <c r="F122" s="9"/>
    </row>
    <row r="123" spans="1:6" ht="144" customHeight="1" x14ac:dyDescent="0.25">
      <c r="A123" s="6"/>
      <c r="B123" s="11" t="s">
        <v>121</v>
      </c>
      <c r="C123" s="7" t="s">
        <v>10</v>
      </c>
      <c r="D123" s="7">
        <v>1</v>
      </c>
      <c r="E123" s="8"/>
      <c r="F123" s="9">
        <f t="shared" ref="F123:F128" si="7">E123*D123</f>
        <v>0</v>
      </c>
    </row>
    <row r="124" spans="1:6" ht="25.5" x14ac:dyDescent="0.25">
      <c r="A124" s="6"/>
      <c r="B124" s="11" t="s">
        <v>24</v>
      </c>
      <c r="C124" s="7" t="s">
        <v>10</v>
      </c>
      <c r="D124" s="7">
        <v>1</v>
      </c>
      <c r="E124" s="8"/>
      <c r="F124" s="9">
        <f t="shared" si="7"/>
        <v>0</v>
      </c>
    </row>
    <row r="125" spans="1:6" ht="38.25" x14ac:dyDescent="0.25">
      <c r="A125" s="6"/>
      <c r="B125" s="11" t="s">
        <v>25</v>
      </c>
      <c r="C125" s="7" t="s">
        <v>10</v>
      </c>
      <c r="D125" s="7">
        <v>1</v>
      </c>
      <c r="E125" s="8"/>
      <c r="F125" s="9">
        <f t="shared" si="7"/>
        <v>0</v>
      </c>
    </row>
    <row r="126" spans="1:6" ht="38.25" x14ac:dyDescent="0.25">
      <c r="A126" s="6"/>
      <c r="B126" s="11" t="s">
        <v>26</v>
      </c>
      <c r="C126" s="7" t="s">
        <v>10</v>
      </c>
      <c r="D126" s="7">
        <v>1</v>
      </c>
      <c r="E126" s="8"/>
      <c r="F126" s="9">
        <f t="shared" si="7"/>
        <v>0</v>
      </c>
    </row>
    <row r="127" spans="1:6" x14ac:dyDescent="0.25">
      <c r="A127" s="6"/>
      <c r="B127" s="39" t="s">
        <v>53</v>
      </c>
      <c r="C127" s="7" t="s">
        <v>10</v>
      </c>
      <c r="D127" s="7">
        <v>1</v>
      </c>
      <c r="E127" s="8"/>
      <c r="F127" s="9">
        <f t="shared" si="7"/>
        <v>0</v>
      </c>
    </row>
    <row r="128" spans="1:6" x14ac:dyDescent="0.25">
      <c r="A128" s="6"/>
      <c r="B128" s="39" t="s">
        <v>54</v>
      </c>
      <c r="C128" s="7" t="s">
        <v>10</v>
      </c>
      <c r="D128" s="7">
        <v>1</v>
      </c>
      <c r="E128" s="8"/>
      <c r="F128" s="9">
        <f t="shared" si="7"/>
        <v>0</v>
      </c>
    </row>
    <row r="129" spans="1:6" x14ac:dyDescent="0.25">
      <c r="A129" s="23"/>
      <c r="B129" s="24" t="s">
        <v>73</v>
      </c>
      <c r="C129" s="25"/>
      <c r="D129" s="25"/>
      <c r="E129" s="26"/>
      <c r="F129" s="27">
        <f>SUM(F123:F128)</f>
        <v>0</v>
      </c>
    </row>
    <row r="130" spans="1:6" x14ac:dyDescent="0.25">
      <c r="A130" s="10"/>
      <c r="B130" s="10"/>
      <c r="C130" s="18"/>
      <c r="D130" s="18"/>
      <c r="E130" s="18"/>
      <c r="F130" s="40"/>
    </row>
    <row r="131" spans="1:6" x14ac:dyDescent="0.25">
      <c r="A131" s="38"/>
      <c r="B131" s="38"/>
      <c r="C131" s="38"/>
      <c r="D131" s="38"/>
      <c r="E131" s="29"/>
      <c r="F131" s="30"/>
    </row>
    <row r="132" spans="1:6" x14ac:dyDescent="0.25">
      <c r="A132" s="41"/>
      <c r="B132" s="42" t="s">
        <v>34</v>
      </c>
      <c r="C132" s="43"/>
      <c r="D132" s="29"/>
      <c r="E132" s="29"/>
      <c r="F132" s="30"/>
    </row>
    <row r="133" spans="1:6" ht="25.5" x14ac:dyDescent="0.25">
      <c r="A133" s="44" t="s">
        <v>6</v>
      </c>
      <c r="B133" s="21" t="s">
        <v>37</v>
      </c>
      <c r="C133" s="30">
        <f>F9</f>
        <v>0</v>
      </c>
      <c r="D133" s="29"/>
      <c r="E133" s="29"/>
      <c r="F133" s="30"/>
    </row>
    <row r="134" spans="1:6" x14ac:dyDescent="0.25">
      <c r="A134" s="44" t="s">
        <v>7</v>
      </c>
      <c r="B134" s="21" t="s">
        <v>8</v>
      </c>
      <c r="C134" s="30">
        <f>F21</f>
        <v>0</v>
      </c>
      <c r="D134" s="29"/>
      <c r="E134" s="29"/>
      <c r="F134" s="30"/>
    </row>
    <row r="135" spans="1:6" ht="25.5" x14ac:dyDescent="0.25">
      <c r="A135" s="44" t="s">
        <v>13</v>
      </c>
      <c r="B135" s="21" t="s">
        <v>38</v>
      </c>
      <c r="C135" s="30">
        <f>F50</f>
        <v>0</v>
      </c>
      <c r="D135" s="29"/>
      <c r="E135" s="29"/>
      <c r="F135" s="30"/>
    </row>
    <row r="136" spans="1:6" ht="25.5" x14ac:dyDescent="0.25">
      <c r="A136" s="44" t="s">
        <v>14</v>
      </c>
      <c r="B136" s="21" t="s">
        <v>39</v>
      </c>
      <c r="C136" s="30">
        <f>F57</f>
        <v>0</v>
      </c>
      <c r="D136" s="29"/>
      <c r="E136" s="29"/>
      <c r="F136" s="30"/>
    </row>
    <row r="137" spans="1:6" x14ac:dyDescent="0.25">
      <c r="A137" s="44" t="s">
        <v>18</v>
      </c>
      <c r="B137" s="21" t="s">
        <v>20</v>
      </c>
      <c r="C137" s="30">
        <f>F84</f>
        <v>0</v>
      </c>
      <c r="D137" s="29"/>
      <c r="E137" s="29"/>
      <c r="F137" s="30"/>
    </row>
    <row r="138" spans="1:6" ht="25.5" x14ac:dyDescent="0.25">
      <c r="A138" s="44" t="s">
        <v>21</v>
      </c>
      <c r="B138" s="21" t="s">
        <v>22</v>
      </c>
      <c r="C138" s="30">
        <f>F90</f>
        <v>0</v>
      </c>
      <c r="D138" s="29"/>
      <c r="E138" s="29"/>
      <c r="F138" s="30"/>
    </row>
    <row r="139" spans="1:6" x14ac:dyDescent="0.25">
      <c r="A139" s="44" t="s">
        <v>23</v>
      </c>
      <c r="B139" s="21" t="s">
        <v>57</v>
      </c>
      <c r="C139" s="30">
        <f>F112</f>
        <v>0</v>
      </c>
      <c r="D139" s="29"/>
      <c r="E139" s="29"/>
      <c r="F139" s="30"/>
    </row>
    <row r="140" spans="1:6" x14ac:dyDescent="0.25">
      <c r="A140" s="44" t="s">
        <v>59</v>
      </c>
      <c r="B140" s="34" t="s">
        <v>69</v>
      </c>
      <c r="C140" s="30">
        <f>F120</f>
        <v>0</v>
      </c>
      <c r="D140" s="29"/>
      <c r="E140" s="29"/>
      <c r="F140" s="30"/>
    </row>
    <row r="141" spans="1:6" ht="15.75" thickBot="1" x14ac:dyDescent="0.3">
      <c r="A141" s="45" t="s">
        <v>74</v>
      </c>
      <c r="B141" s="46" t="s">
        <v>51</v>
      </c>
      <c r="C141" s="47">
        <f>F129</f>
        <v>0</v>
      </c>
      <c r="D141" s="29"/>
      <c r="E141" s="29"/>
      <c r="F141" s="30"/>
    </row>
    <row r="142" spans="1:6" ht="15.75" thickTop="1" x14ac:dyDescent="0.25">
      <c r="A142" s="38"/>
      <c r="B142" s="38"/>
      <c r="C142" s="30"/>
      <c r="D142" s="29"/>
      <c r="E142" s="29"/>
      <c r="F142" s="30"/>
    </row>
    <row r="143" spans="1:6" x14ac:dyDescent="0.25">
      <c r="A143" s="38"/>
      <c r="B143" s="48" t="s">
        <v>42</v>
      </c>
      <c r="C143" s="49">
        <f>SUM(C133:C141)</f>
        <v>0</v>
      </c>
      <c r="D143" s="29"/>
      <c r="E143" s="29"/>
      <c r="F143" s="30"/>
    </row>
    <row r="144" spans="1:6" x14ac:dyDescent="0.25">
      <c r="A144" s="38"/>
      <c r="B144" s="48" t="s">
        <v>41</v>
      </c>
      <c r="C144" s="49">
        <f>C143*0.25</f>
        <v>0</v>
      </c>
      <c r="D144" s="29"/>
      <c r="E144" s="29"/>
      <c r="F144" s="30"/>
    </row>
    <row r="145" spans="1:6" x14ac:dyDescent="0.25">
      <c r="A145" s="38"/>
      <c r="B145" s="48" t="s">
        <v>43</v>
      </c>
      <c r="C145" s="49">
        <f>C143+C144</f>
        <v>0</v>
      </c>
      <c r="D145" s="29"/>
      <c r="E145" s="29"/>
      <c r="F145" s="30"/>
    </row>
    <row r="146" spans="1:6" x14ac:dyDescent="0.25">
      <c r="B146" s="3"/>
      <c r="C146" s="1"/>
      <c r="D146" s="1"/>
    </row>
    <row r="147" spans="1:6" x14ac:dyDescent="0.25">
      <c r="C147" s="2"/>
    </row>
    <row r="148" spans="1:6" x14ac:dyDescent="0.25">
      <c r="C148" s="2"/>
    </row>
    <row r="150" spans="1:6" x14ac:dyDescent="0.25">
      <c r="C150" s="2"/>
    </row>
  </sheetData>
  <conditionalFormatting sqref="A1:D1 B146:D146 B75 A3:D3 A2 C2:D2 B83:C83 B79:B82">
    <cfRule type="cellIs" dxfId="38" priority="92" stopIfTrue="1" operator="equal">
      <formula>0</formula>
    </cfRule>
  </conditionalFormatting>
  <conditionalFormatting sqref="B6">
    <cfRule type="cellIs" dxfId="37" priority="91" stopIfTrue="1" operator="equal">
      <formula>0</formula>
    </cfRule>
  </conditionalFormatting>
  <conditionalFormatting sqref="B11:B18">
    <cfRule type="cellIs" dxfId="36" priority="89" stopIfTrue="1" operator="equal">
      <formula>0</formula>
    </cfRule>
  </conditionalFormatting>
  <conditionalFormatting sqref="B24">
    <cfRule type="cellIs" dxfId="35" priority="88" stopIfTrue="1" operator="equal">
      <formula>0</formula>
    </cfRule>
  </conditionalFormatting>
  <conditionalFormatting sqref="B52">
    <cfRule type="cellIs" dxfId="34" priority="67" stopIfTrue="1" operator="equal">
      <formula>0</formula>
    </cfRule>
  </conditionalFormatting>
  <conditionalFormatting sqref="B86">
    <cfRule type="cellIs" dxfId="33" priority="64" stopIfTrue="1" operator="equal">
      <formula>0</formula>
    </cfRule>
  </conditionalFormatting>
  <conditionalFormatting sqref="B60">
    <cfRule type="cellIs" dxfId="32" priority="66" stopIfTrue="1" operator="equal">
      <formula>0</formula>
    </cfRule>
  </conditionalFormatting>
  <conditionalFormatting sqref="B63">
    <cfRule type="cellIs" dxfId="31" priority="65" stopIfTrue="1" operator="equal">
      <formula>0</formula>
    </cfRule>
  </conditionalFormatting>
  <conditionalFormatting sqref="B122">
    <cfRule type="cellIs" dxfId="30" priority="63" stopIfTrue="1" operator="equal">
      <formula>0</formula>
    </cfRule>
  </conditionalFormatting>
  <conditionalFormatting sqref="B132">
    <cfRule type="cellIs" dxfId="29" priority="60" stopIfTrue="1" operator="equal">
      <formula>0</formula>
    </cfRule>
  </conditionalFormatting>
  <conditionalFormatting sqref="B143:C145">
    <cfRule type="cellIs" dxfId="28" priority="61" stopIfTrue="1" operator="equal">
      <formula>0</formula>
    </cfRule>
  </conditionalFormatting>
  <conditionalFormatting sqref="B133">
    <cfRule type="cellIs" dxfId="27" priority="59" stopIfTrue="1" operator="equal">
      <formula>0</formula>
    </cfRule>
  </conditionalFormatting>
  <conditionalFormatting sqref="B134">
    <cfRule type="cellIs" dxfId="26" priority="58" stopIfTrue="1" operator="equal">
      <formula>0</formula>
    </cfRule>
  </conditionalFormatting>
  <conditionalFormatting sqref="B135">
    <cfRule type="cellIs" dxfId="25" priority="57" stopIfTrue="1" operator="equal">
      <formula>0</formula>
    </cfRule>
  </conditionalFormatting>
  <conditionalFormatting sqref="B136">
    <cfRule type="cellIs" dxfId="24" priority="56" stopIfTrue="1" operator="equal">
      <formula>0</formula>
    </cfRule>
  </conditionalFormatting>
  <conditionalFormatting sqref="B137">
    <cfRule type="cellIs" dxfId="23" priority="55" stopIfTrue="1" operator="equal">
      <formula>0</formula>
    </cfRule>
  </conditionalFormatting>
  <conditionalFormatting sqref="B53:B56 B59 B61 B87 B123:B128 B89">
    <cfRule type="cellIs" dxfId="22" priority="68" stopIfTrue="1" operator="equal">
      <formula>0</formula>
    </cfRule>
  </conditionalFormatting>
  <conditionalFormatting sqref="B138:B139">
    <cfRule type="cellIs" dxfId="21" priority="54" stopIfTrue="1" operator="equal">
      <formula>0</formula>
    </cfRule>
  </conditionalFormatting>
  <conditionalFormatting sqref="B141">
    <cfRule type="cellIs" dxfId="20" priority="53" stopIfTrue="1" operator="equal">
      <formula>0</formula>
    </cfRule>
  </conditionalFormatting>
  <conditionalFormatting sqref="B68:B70">
    <cfRule type="cellIs" dxfId="19" priority="49" stopIfTrue="1" operator="equal">
      <formula>0</formula>
    </cfRule>
  </conditionalFormatting>
  <conditionalFormatting sqref="B67">
    <cfRule type="cellIs" dxfId="18" priority="48" stopIfTrue="1" operator="equal">
      <formula>0</formula>
    </cfRule>
  </conditionalFormatting>
  <conditionalFormatting sqref="B64">
    <cfRule type="cellIs" dxfId="17" priority="46" stopIfTrue="1" operator="equal">
      <formula>0</formula>
    </cfRule>
  </conditionalFormatting>
  <conditionalFormatting sqref="B66">
    <cfRule type="cellIs" dxfId="16" priority="27" stopIfTrue="1" operator="equal">
      <formula>0</formula>
    </cfRule>
  </conditionalFormatting>
  <conditionalFormatting sqref="B92">
    <cfRule type="cellIs" dxfId="15" priority="26" stopIfTrue="1" operator="equal">
      <formula>0</formula>
    </cfRule>
  </conditionalFormatting>
  <conditionalFormatting sqref="B88">
    <cfRule type="cellIs" dxfId="14" priority="24" stopIfTrue="1" operator="equal">
      <formula>0</formula>
    </cfRule>
  </conditionalFormatting>
  <conditionalFormatting sqref="B71">
    <cfRule type="cellIs" dxfId="13" priority="18" stopIfTrue="1" operator="equal">
      <formula>0</formula>
    </cfRule>
  </conditionalFormatting>
  <conditionalFormatting sqref="B7">
    <cfRule type="cellIs" dxfId="12" priority="20" stopIfTrue="1" operator="equal">
      <formula>0</formula>
    </cfRule>
  </conditionalFormatting>
  <conditionalFormatting sqref="B72">
    <cfRule type="cellIs" dxfId="11" priority="17" stopIfTrue="1" operator="equal">
      <formula>0</formula>
    </cfRule>
  </conditionalFormatting>
  <conditionalFormatting sqref="B73:B74">
    <cfRule type="cellIs" dxfId="10" priority="16" stopIfTrue="1" operator="equal">
      <formula>0</formula>
    </cfRule>
  </conditionalFormatting>
  <conditionalFormatting sqref="B2">
    <cfRule type="cellIs" dxfId="9" priority="15" stopIfTrue="1" operator="equal">
      <formula>0</formula>
    </cfRule>
  </conditionalFormatting>
  <conditionalFormatting sqref="B114">
    <cfRule type="cellIs" dxfId="8" priority="14" stopIfTrue="1" operator="equal">
      <formula>0</formula>
    </cfRule>
  </conditionalFormatting>
  <conditionalFormatting sqref="B140">
    <cfRule type="cellIs" dxfId="7" priority="13" stopIfTrue="1" operator="equal">
      <formula>0</formula>
    </cfRule>
  </conditionalFormatting>
  <conditionalFormatting sqref="B28:B32">
    <cfRule type="cellIs" dxfId="6" priority="12" stopIfTrue="1" operator="equal">
      <formula>0</formula>
    </cfRule>
  </conditionalFormatting>
  <conditionalFormatting sqref="B33:B48">
    <cfRule type="cellIs" dxfId="5" priority="11" stopIfTrue="1" operator="equal">
      <formula>0</formula>
    </cfRule>
  </conditionalFormatting>
  <conditionalFormatting sqref="B65">
    <cfRule type="cellIs" dxfId="4" priority="9" stopIfTrue="1" operator="equal">
      <formula>0</formula>
    </cfRule>
  </conditionalFormatting>
  <conditionalFormatting sqref="B78">
    <cfRule type="cellIs" dxfId="3" priority="8" stopIfTrue="1" operator="equal">
      <formula>0</formula>
    </cfRule>
  </conditionalFormatting>
  <conditionalFormatting sqref="B25">
    <cfRule type="cellIs" dxfId="2" priority="4" stopIfTrue="1" operator="equal">
      <formula>0</formula>
    </cfRule>
  </conditionalFormatting>
  <conditionalFormatting sqref="B76">
    <cfRule type="cellIs" dxfId="1" priority="3" stopIfTrue="1" operator="equal">
      <formula>0</formula>
    </cfRule>
  </conditionalFormatting>
  <conditionalFormatting sqref="B77">
    <cfRule type="cellIs" dxfId="0" priority="2" stopIfTrue="1" operator="equal">
      <formula>0</formula>
    </cfRule>
  </conditionalFormatting>
  <pageMargins left="0.7" right="0.7" top="0.75" bottom="0.75" header="0.3" footer="0.3"/>
  <pageSetup paperSize="9" scale="80" fitToWidth="0" fitToHeight="0" orientation="portrait" r:id="rId1"/>
  <rowBreaks count="2" manualBreakCount="2">
    <brk id="22" max="5" man="1"/>
    <brk id="8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OMCO - troškovnik</vt:lpstr>
      <vt:lpstr>'OMCO - troškovnik'!Print_Area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PROE3</cp:lastModifiedBy>
  <dcterms:created xsi:type="dcterms:W3CDTF">2016-09-19T13:27:04Z</dcterms:created>
  <dcterms:modified xsi:type="dcterms:W3CDTF">2019-01-17T07:59:11Z</dcterms:modified>
</cp:coreProperties>
</file>