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24226"/>
  <mc:AlternateContent xmlns:mc="http://schemas.openxmlformats.org/markup-compatibility/2006">
    <mc:Choice Requires="x15">
      <x15ac:absPath xmlns:x15ac="http://schemas.microsoft.com/office/spreadsheetml/2010/11/ac" url="Z:\01 - PROJEKTI\273 - II Cvjetno naselje 17- udruga Susret\TROŠKOVNIK\novi natječaj\"/>
    </mc:Choice>
  </mc:AlternateContent>
  <xr:revisionPtr revIDLastSave="0" documentId="13_ncr:1_{903E2008-A38A-4794-97EB-2F52375B83F6}" xr6:coauthVersionLast="47" xr6:coauthVersionMax="47" xr10:uidLastSave="{00000000-0000-0000-0000-000000000000}"/>
  <bookViews>
    <workbookView xWindow="9615" yWindow="1140" windowWidth="16005" windowHeight="18150" tabRatio="778" activeTab="1" xr2:uid="{00000000-000D-0000-FFFF-FFFF00000000}"/>
  </bookViews>
  <sheets>
    <sheet name="UKUPNO svi radovi" sheetId="50" r:id="rId1"/>
    <sheet name="UKUPNO A" sheetId="7" r:id="rId2"/>
    <sheet name="A I Stolarija" sheetId="3" r:id="rId3"/>
    <sheet name="A II Oprema" sheetId="24" r:id="rId4"/>
    <sheet name="A III Podovi" sheetId="18" r:id="rId5"/>
    <sheet name="A IV Zidovi" sheetId="19" r:id="rId6"/>
    <sheet name="A V Stropovi" sheetId="25" r:id="rId7"/>
    <sheet name="A VI Zidne obloge" sheetId="20" r:id="rId8"/>
    <sheet name="A VII Fasada" sheetId="27" r:id="rId9"/>
    <sheet name="A VIII Zemljani radovi" sheetId="26" r:id="rId10"/>
    <sheet name="A IX Poslovi prije radova" sheetId="28" r:id="rId11"/>
    <sheet name="UKUPNO B" sheetId="29" r:id="rId12"/>
    <sheet name="B I Betonski radovi" sheetId="30" r:id="rId13"/>
    <sheet name="B II Zidarski" sheetId="31" r:id="rId14"/>
    <sheet name="B III HI" sheetId="32" r:id="rId15"/>
    <sheet name="B IV Metalne konstr" sheetId="33" r:id="rId16"/>
    <sheet name="B V Krovopokrivački" sheetId="34" r:id="rId17"/>
    <sheet name="UKUPNO C" sheetId="35" r:id="rId18"/>
    <sheet name="C I Stolarske stavke" sheetId="36" r:id="rId19"/>
    <sheet name="C II Bravarske stavke" sheetId="37" r:id="rId20"/>
    <sheet name="C III Gipskartonski" sheetId="38" r:id="rId21"/>
    <sheet name="C IV Plivajući pod" sheetId="39" r:id="rId22"/>
    <sheet name="C V Podne obloge" sheetId="40" r:id="rId23"/>
    <sheet name="C VI Zidne obloge" sheetId="41" r:id="rId24"/>
    <sheet name="C VII Zbukanje" sheetId="42" r:id="rId25"/>
    <sheet name="C VIII Licenje" sheetId="43" r:id="rId26"/>
    <sheet name="C IX Fasada" sheetId="44" r:id="rId27"/>
    <sheet name="C X Limarski radovi" sheetId="45" r:id="rId28"/>
    <sheet name="C XI Kamenarski radovi" sheetId="46" r:id="rId29"/>
    <sheet name="D Strojarske instalacije" sheetId="54" r:id="rId30"/>
    <sheet name="E Instalacije ViO" sheetId="55" r:id="rId31"/>
    <sheet name="F Elektroinstalacije" sheetId="57" r:id="rId32"/>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32" i="55" l="1"/>
  <c r="J138" i="55"/>
  <c r="J142" i="55"/>
  <c r="J146" i="55"/>
  <c r="J150" i="55"/>
  <c r="J154" i="55"/>
  <c r="J158" i="55"/>
  <c r="J162" i="55"/>
  <c r="J166" i="55"/>
  <c r="J170" i="55"/>
  <c r="J174" i="55"/>
  <c r="J181" i="55"/>
  <c r="J185" i="55"/>
  <c r="J189" i="55"/>
  <c r="J193" i="55"/>
  <c r="J199" i="55"/>
  <c r="J203" i="55"/>
  <c r="J207" i="55"/>
  <c r="J211" i="55"/>
  <c r="J215" i="55"/>
  <c r="J219" i="55"/>
  <c r="J223" i="55"/>
  <c r="J227" i="55"/>
  <c r="E229" i="55"/>
  <c r="I227" i="55"/>
  <c r="I223" i="55"/>
  <c r="I219" i="55"/>
  <c r="I215" i="55"/>
  <c r="I211" i="55"/>
  <c r="I207" i="55"/>
  <c r="I203" i="55"/>
  <c r="I199" i="55"/>
  <c r="I193" i="55"/>
  <c r="I189" i="55"/>
  <c r="I185" i="55"/>
  <c r="I181" i="55"/>
  <c r="I174" i="55"/>
  <c r="I170" i="55"/>
  <c r="I166" i="55"/>
  <c r="I162" i="55"/>
  <c r="I158" i="55"/>
  <c r="I154" i="55"/>
  <c r="I150" i="55"/>
  <c r="I146" i="55"/>
  <c r="I142" i="55"/>
  <c r="I138" i="55"/>
  <c r="D229" i="55"/>
  <c r="I237" i="55"/>
  <c r="J237" i="55"/>
  <c r="I241" i="55"/>
  <c r="J241" i="55"/>
  <c r="I245" i="55"/>
  <c r="J245" i="55"/>
  <c r="I249" i="55"/>
  <c r="J249" i="55"/>
  <c r="I250" i="55"/>
  <c r="J250" i="55"/>
  <c r="I254" i="55"/>
  <c r="J254" i="55"/>
  <c r="I258" i="55"/>
  <c r="J258" i="55"/>
  <c r="I262" i="55"/>
  <c r="J262" i="55"/>
  <c r="I266" i="55"/>
  <c r="J266" i="55"/>
  <c r="I270" i="55"/>
  <c r="J270" i="55"/>
  <c r="I271" i="55"/>
  <c r="J271" i="55"/>
  <c r="I275" i="55"/>
  <c r="J275" i="55"/>
  <c r="I276" i="55"/>
  <c r="J276" i="55"/>
  <c r="I277" i="55"/>
  <c r="J277" i="55"/>
  <c r="I281" i="55"/>
  <c r="J281" i="55"/>
  <c r="I285" i="55"/>
  <c r="J285" i="55"/>
  <c r="I286" i="55"/>
  <c r="J286" i="55"/>
  <c r="I290" i="55"/>
  <c r="J290" i="55"/>
  <c r="I294" i="55"/>
  <c r="J294" i="55"/>
  <c r="I296" i="55"/>
  <c r="J296" i="55"/>
  <c r="D301" i="55"/>
  <c r="E301" i="55"/>
  <c r="D76" i="55"/>
  <c r="D309" i="55"/>
  <c r="J11" i="55"/>
  <c r="J12" i="55"/>
  <c r="J17" i="55"/>
  <c r="J18" i="55"/>
  <c r="J19" i="55"/>
  <c r="J20" i="55"/>
  <c r="J24" i="55"/>
  <c r="J25" i="55"/>
  <c r="J26" i="55"/>
  <c r="J27" i="55"/>
  <c r="J31" i="55"/>
  <c r="J32" i="55"/>
  <c r="J33" i="55"/>
  <c r="J34" i="55"/>
  <c r="J38" i="55"/>
  <c r="J39" i="55"/>
  <c r="J43" i="55"/>
  <c r="J47" i="55"/>
  <c r="J51" i="55"/>
  <c r="J55" i="55"/>
  <c r="J59" i="55"/>
  <c r="J63" i="55"/>
  <c r="J67" i="55"/>
  <c r="J69" i="55"/>
  <c r="J71" i="55"/>
  <c r="E76" i="55"/>
  <c r="E309" i="55"/>
  <c r="D125" i="55"/>
  <c r="D310" i="55"/>
  <c r="J83" i="55"/>
  <c r="J84" i="55"/>
  <c r="J85" i="55"/>
  <c r="J89" i="55"/>
  <c r="J90" i="55"/>
  <c r="J91" i="55"/>
  <c r="J92" i="55"/>
  <c r="J96" i="55"/>
  <c r="J97" i="55"/>
  <c r="J101" i="55"/>
  <c r="J102" i="55"/>
  <c r="J106" i="55"/>
  <c r="J107" i="55"/>
  <c r="J108" i="55"/>
  <c r="J112" i="55"/>
  <c r="J113" i="55"/>
  <c r="J117" i="55"/>
  <c r="J121" i="55"/>
  <c r="E125" i="55"/>
  <c r="E310" i="55"/>
  <c r="D311" i="55"/>
  <c r="E311" i="55"/>
  <c r="D312" i="55"/>
  <c r="E312" i="55"/>
  <c r="E37" i="43"/>
  <c r="J34" i="43"/>
  <c r="I34" i="43"/>
  <c r="E55" i="18"/>
  <c r="J51" i="18"/>
  <c r="I51" i="18"/>
  <c r="J161" i="57"/>
  <c r="I161" i="57"/>
  <c r="J30" i="43"/>
  <c r="I30" i="43"/>
  <c r="D37" i="43"/>
  <c r="J6" i="43"/>
  <c r="J10" i="43"/>
  <c r="J14" i="43"/>
  <c r="J18" i="43"/>
  <c r="J22" i="43"/>
  <c r="J26" i="43"/>
  <c r="J22" i="26"/>
  <c r="I22" i="26"/>
  <c r="J7" i="26"/>
  <c r="J11" i="26"/>
  <c r="J15" i="26"/>
  <c r="J19" i="26"/>
  <c r="J25" i="26"/>
  <c r="J29" i="26"/>
  <c r="J33" i="26"/>
  <c r="J37" i="26"/>
  <c r="J41" i="26"/>
  <c r="J45" i="26"/>
  <c r="J49" i="26"/>
  <c r="J53" i="26"/>
  <c r="E55" i="26"/>
  <c r="E40" i="19"/>
  <c r="J7" i="18"/>
  <c r="J11" i="18"/>
  <c r="J15" i="18"/>
  <c r="J16" i="18"/>
  <c r="J17" i="18"/>
  <c r="J21" i="18"/>
  <c r="J25" i="18"/>
  <c r="J26" i="18"/>
  <c r="J30" i="18"/>
  <c r="J34" i="18"/>
  <c r="J35" i="18"/>
  <c r="J36" i="18"/>
  <c r="J37" i="18"/>
  <c r="J38" i="18"/>
  <c r="J42" i="18"/>
  <c r="J43" i="18"/>
  <c r="J47" i="18"/>
  <c r="E66" i="24"/>
  <c r="J100" i="3"/>
  <c r="J99" i="3"/>
  <c r="J90" i="3"/>
  <c r="J34" i="57"/>
  <c r="J94" i="3"/>
  <c r="J28" i="36"/>
  <c r="J24" i="36"/>
  <c r="J20" i="36"/>
  <c r="J8" i="27"/>
  <c r="J7" i="27"/>
  <c r="J6" i="27"/>
  <c r="J7" i="19"/>
  <c r="J6" i="19"/>
  <c r="J49" i="3"/>
  <c r="J38" i="40"/>
  <c r="I38" i="40"/>
  <c r="J37" i="40"/>
  <c r="I37" i="40"/>
  <c r="J9" i="27"/>
  <c r="I9" i="27"/>
  <c r="J63" i="24"/>
  <c r="I63" i="24"/>
  <c r="J62" i="24"/>
  <c r="I62" i="24"/>
  <c r="J61" i="24"/>
  <c r="I61" i="24"/>
  <c r="J60" i="24"/>
  <c r="I60" i="24"/>
  <c r="J59" i="24"/>
  <c r="I59" i="24"/>
  <c r="D27" i="7"/>
  <c r="D19" i="50"/>
  <c r="D17" i="50"/>
  <c r="D532" i="57"/>
  <c r="D544" i="57"/>
  <c r="B532" i="57"/>
  <c r="B544" i="57"/>
  <c r="A532" i="57"/>
  <c r="A544" i="57"/>
  <c r="J529" i="57"/>
  <c r="I529" i="57"/>
  <c r="J525" i="57"/>
  <c r="I525" i="57"/>
  <c r="J521" i="57"/>
  <c r="I521" i="57"/>
  <c r="J517" i="57"/>
  <c r="I517" i="57"/>
  <c r="J513" i="57"/>
  <c r="I513" i="57"/>
  <c r="J509" i="57"/>
  <c r="I509" i="57"/>
  <c r="J505" i="57"/>
  <c r="I505" i="57"/>
  <c r="J501" i="57"/>
  <c r="I501" i="57"/>
  <c r="D495" i="57"/>
  <c r="D543" i="57"/>
  <c r="B495" i="57"/>
  <c r="B543" i="57"/>
  <c r="A495" i="57"/>
  <c r="A543" i="57"/>
  <c r="J493" i="57"/>
  <c r="I493" i="57"/>
  <c r="J489" i="57"/>
  <c r="I489" i="57"/>
  <c r="J485" i="57"/>
  <c r="I485" i="57"/>
  <c r="J481" i="57"/>
  <c r="I481" i="57"/>
  <c r="J477" i="57"/>
  <c r="I477" i="57"/>
  <c r="J473" i="57"/>
  <c r="I473" i="57"/>
  <c r="J469" i="57"/>
  <c r="I469" i="57"/>
  <c r="J465" i="57"/>
  <c r="I465" i="57"/>
  <c r="J461" i="57"/>
  <c r="I461" i="57"/>
  <c r="D455" i="57"/>
  <c r="D542" i="57"/>
  <c r="B455" i="57"/>
  <c r="B542" i="57"/>
  <c r="A455" i="57"/>
  <c r="A542" i="57"/>
  <c r="J452" i="57"/>
  <c r="I452" i="57"/>
  <c r="J448" i="57"/>
  <c r="I448" i="57"/>
  <c r="J444" i="57"/>
  <c r="I444" i="57"/>
  <c r="J440" i="57"/>
  <c r="I440" i="57"/>
  <c r="J436" i="57"/>
  <c r="I436" i="57"/>
  <c r="J435" i="57"/>
  <c r="I435" i="57"/>
  <c r="J431" i="57"/>
  <c r="I431" i="57"/>
  <c r="J427" i="57"/>
  <c r="I427" i="57"/>
  <c r="J423" i="57"/>
  <c r="I423" i="57"/>
  <c r="J419" i="57"/>
  <c r="I419" i="57"/>
  <c r="J415" i="57"/>
  <c r="I415" i="57"/>
  <c r="J411" i="57"/>
  <c r="I411" i="57"/>
  <c r="J407" i="57"/>
  <c r="I407" i="57"/>
  <c r="D401" i="57"/>
  <c r="D541" i="57"/>
  <c r="B401" i="57"/>
  <c r="B541" i="57"/>
  <c r="A401" i="57"/>
  <c r="A541" i="57"/>
  <c r="J397" i="57"/>
  <c r="I397" i="57"/>
  <c r="J390" i="57"/>
  <c r="I390" i="57"/>
  <c r="J383" i="57"/>
  <c r="I383" i="57"/>
  <c r="J376" i="57"/>
  <c r="I376" i="57"/>
  <c r="J373" i="57"/>
  <c r="I373" i="57"/>
  <c r="J366" i="57"/>
  <c r="I366" i="57"/>
  <c r="J359" i="57"/>
  <c r="I359" i="57"/>
  <c r="J353" i="57"/>
  <c r="I353" i="57"/>
  <c r="J346" i="57"/>
  <c r="I346" i="57"/>
  <c r="J339" i="57"/>
  <c r="I339" i="57"/>
  <c r="J332" i="57"/>
  <c r="I332" i="57"/>
  <c r="J325" i="57"/>
  <c r="I325" i="57"/>
  <c r="J318" i="57"/>
  <c r="I318" i="57"/>
  <c r="J310" i="57"/>
  <c r="I310" i="57"/>
  <c r="J302" i="57"/>
  <c r="I302" i="57"/>
  <c r="D278" i="57"/>
  <c r="D540" i="57"/>
  <c r="B278" i="57"/>
  <c r="B540" i="57"/>
  <c r="A278" i="57"/>
  <c r="A540" i="57"/>
  <c r="I273" i="57"/>
  <c r="J267" i="57"/>
  <c r="I267" i="57"/>
  <c r="J261" i="57"/>
  <c r="I261" i="57"/>
  <c r="J260" i="57"/>
  <c r="I260" i="57"/>
  <c r="J259" i="57"/>
  <c r="I259" i="57"/>
  <c r="J258" i="57"/>
  <c r="I258" i="57"/>
  <c r="J257" i="57"/>
  <c r="I257" i="57"/>
  <c r="J256" i="57"/>
  <c r="I256" i="57"/>
  <c r="I235" i="57"/>
  <c r="J233" i="57"/>
  <c r="I233" i="57"/>
  <c r="J232" i="57"/>
  <c r="I232" i="57"/>
  <c r="J231" i="57"/>
  <c r="I231" i="57"/>
  <c r="J230" i="57"/>
  <c r="I230" i="57"/>
  <c r="J229" i="57"/>
  <c r="I229" i="57"/>
  <c r="J228" i="57"/>
  <c r="I228" i="57"/>
  <c r="J227" i="57"/>
  <c r="I227" i="57"/>
  <c r="J226" i="57"/>
  <c r="I226" i="57"/>
  <c r="J225" i="57"/>
  <c r="I225" i="57"/>
  <c r="J224" i="57"/>
  <c r="I224" i="57"/>
  <c r="J223" i="57"/>
  <c r="I223" i="57"/>
  <c r="J222" i="57"/>
  <c r="I222" i="57"/>
  <c r="I219" i="57"/>
  <c r="J217" i="57"/>
  <c r="I217" i="57"/>
  <c r="J216" i="57"/>
  <c r="I216" i="57"/>
  <c r="J214" i="57"/>
  <c r="I214" i="57"/>
  <c r="J213" i="57"/>
  <c r="I213" i="57"/>
  <c r="J212" i="57"/>
  <c r="I212" i="57"/>
  <c r="J211" i="57"/>
  <c r="I211" i="57"/>
  <c r="J210" i="57"/>
  <c r="I210" i="57"/>
  <c r="J209" i="57"/>
  <c r="I209" i="57"/>
  <c r="J208" i="57"/>
  <c r="I208" i="57"/>
  <c r="J207" i="57"/>
  <c r="I207" i="57"/>
  <c r="J206" i="57"/>
  <c r="I206" i="57"/>
  <c r="J205" i="57"/>
  <c r="I205" i="57"/>
  <c r="J204" i="57"/>
  <c r="I204" i="57"/>
  <c r="J203" i="57"/>
  <c r="I203" i="57"/>
  <c r="J202" i="57"/>
  <c r="I202" i="57"/>
  <c r="I199" i="57"/>
  <c r="J197" i="57"/>
  <c r="I197" i="57"/>
  <c r="J196" i="57"/>
  <c r="I196" i="57"/>
  <c r="J195" i="57"/>
  <c r="I195" i="57"/>
  <c r="J194" i="57"/>
  <c r="I194" i="57"/>
  <c r="J193" i="57"/>
  <c r="I193" i="57"/>
  <c r="J192" i="57"/>
  <c r="I192" i="57"/>
  <c r="J191" i="57"/>
  <c r="I191" i="57"/>
  <c r="J190" i="57"/>
  <c r="I190" i="57"/>
  <c r="J189" i="57"/>
  <c r="I189" i="57"/>
  <c r="J188" i="57"/>
  <c r="I188" i="57"/>
  <c r="J187" i="57"/>
  <c r="I187" i="57"/>
  <c r="J186" i="57"/>
  <c r="I186" i="57"/>
  <c r="J185" i="57"/>
  <c r="I185" i="57"/>
  <c r="J184" i="57"/>
  <c r="I184" i="57"/>
  <c r="J183" i="57"/>
  <c r="I183" i="57"/>
  <c r="J182" i="57"/>
  <c r="I182" i="57"/>
  <c r="J181" i="57"/>
  <c r="I181" i="57"/>
  <c r="J180" i="57"/>
  <c r="I180" i="57"/>
  <c r="J179" i="57"/>
  <c r="I179" i="57"/>
  <c r="J177" i="57"/>
  <c r="I177" i="57"/>
  <c r="J175" i="57"/>
  <c r="I175" i="57"/>
  <c r="J172" i="57"/>
  <c r="I172" i="57"/>
  <c r="D163" i="57"/>
  <c r="D539" i="57"/>
  <c r="B163" i="57"/>
  <c r="B539" i="57"/>
  <c r="A163" i="57"/>
  <c r="A539" i="57"/>
  <c r="J157" i="57"/>
  <c r="I157" i="57"/>
  <c r="J153" i="57"/>
  <c r="I153" i="57"/>
  <c r="J149" i="57"/>
  <c r="I149" i="57"/>
  <c r="J145" i="57"/>
  <c r="I145" i="57"/>
  <c r="J141" i="57"/>
  <c r="I141" i="57"/>
  <c r="J137" i="57"/>
  <c r="I137" i="57"/>
  <c r="J133" i="57"/>
  <c r="I133" i="57"/>
  <c r="J129" i="57"/>
  <c r="I129" i="57"/>
  <c r="J125" i="57"/>
  <c r="I125" i="57"/>
  <c r="J120" i="57"/>
  <c r="I120" i="57"/>
  <c r="J116" i="57"/>
  <c r="I116" i="57"/>
  <c r="J112" i="57"/>
  <c r="I112" i="57"/>
  <c r="J108" i="57"/>
  <c r="I108" i="57"/>
  <c r="J104" i="57"/>
  <c r="I104" i="57"/>
  <c r="J100" i="57"/>
  <c r="I100" i="57"/>
  <c r="J96" i="57"/>
  <c r="I96" i="57"/>
  <c r="J92" i="57"/>
  <c r="I92" i="57"/>
  <c r="J88" i="57"/>
  <c r="I88" i="57"/>
  <c r="J84" i="57"/>
  <c r="I84" i="57"/>
  <c r="D77" i="57"/>
  <c r="D538" i="57"/>
  <c r="B77" i="57"/>
  <c r="B538" i="57"/>
  <c r="A77" i="57"/>
  <c r="A538" i="57"/>
  <c r="J73" i="57"/>
  <c r="I73" i="57"/>
  <c r="J72" i="57"/>
  <c r="I72" i="57"/>
  <c r="J71" i="57"/>
  <c r="I71" i="57"/>
  <c r="J70" i="57"/>
  <c r="I70" i="57"/>
  <c r="J69" i="57"/>
  <c r="I69" i="57"/>
  <c r="J68" i="57"/>
  <c r="I68" i="57"/>
  <c r="J67" i="57"/>
  <c r="I67" i="57"/>
  <c r="J63" i="57"/>
  <c r="I63" i="57"/>
  <c r="J61" i="57"/>
  <c r="I61" i="57"/>
  <c r="J55" i="57"/>
  <c r="I55" i="57"/>
  <c r="J54" i="57"/>
  <c r="I54" i="57"/>
  <c r="J53" i="57"/>
  <c r="I53" i="57"/>
  <c r="J52" i="57"/>
  <c r="I52" i="57"/>
  <c r="J40" i="57"/>
  <c r="I40" i="57"/>
  <c r="J39" i="57"/>
  <c r="I39" i="57"/>
  <c r="J38" i="57"/>
  <c r="I38" i="57"/>
  <c r="J37" i="57"/>
  <c r="I37" i="57"/>
  <c r="J36" i="57"/>
  <c r="I36" i="57"/>
  <c r="J35" i="57"/>
  <c r="I35" i="57"/>
  <c r="I34" i="57"/>
  <c r="E532" i="57"/>
  <c r="E544" i="57"/>
  <c r="E495" i="57"/>
  <c r="E543" i="57"/>
  <c r="E455" i="57"/>
  <c r="E542" i="57"/>
  <c r="E401" i="57"/>
  <c r="E541" i="57"/>
  <c r="G273" i="57"/>
  <c r="J273" i="57"/>
  <c r="G235" i="57"/>
  <c r="J235" i="57"/>
  <c r="G219" i="57"/>
  <c r="J219" i="57"/>
  <c r="G199" i="57"/>
  <c r="J199" i="57"/>
  <c r="E163" i="57"/>
  <c r="E539" i="57"/>
  <c r="E77" i="57"/>
  <c r="E538" i="57"/>
  <c r="E278" i="57"/>
  <c r="E540" i="57"/>
  <c r="J546" i="57"/>
  <c r="E19" i="50"/>
  <c r="J36" i="44"/>
  <c r="I36" i="44"/>
  <c r="J14" i="28"/>
  <c r="I14" i="28"/>
  <c r="J548" i="57"/>
  <c r="J550" i="57"/>
  <c r="F19" i="50"/>
  <c r="I45" i="30"/>
  <c r="E45" i="30"/>
  <c r="J45" i="30"/>
  <c r="I38" i="30"/>
  <c r="E38" i="30"/>
  <c r="J38" i="30"/>
  <c r="E25" i="30"/>
  <c r="I31" i="30"/>
  <c r="E31" i="30"/>
  <c r="J31" i="30"/>
  <c r="J25" i="30"/>
  <c r="I25" i="30"/>
  <c r="E15" i="30"/>
  <c r="J15" i="30"/>
  <c r="I15" i="30"/>
  <c r="I9" i="30"/>
  <c r="E9" i="30"/>
  <c r="J9" i="30"/>
  <c r="J6" i="28"/>
  <c r="I6" i="28"/>
  <c r="I71" i="55"/>
  <c r="D31" i="35"/>
  <c r="D19" i="29"/>
  <c r="B301" i="55"/>
  <c r="B312" i="55"/>
  <c r="A301" i="55"/>
  <c r="A312" i="55"/>
  <c r="B229" i="55"/>
  <c r="B311" i="55"/>
  <c r="A229" i="55"/>
  <c r="A311" i="55"/>
  <c r="I132" i="55"/>
  <c r="B125" i="55"/>
  <c r="B310" i="55"/>
  <c r="A125" i="55"/>
  <c r="A310" i="55"/>
  <c r="I121" i="55"/>
  <c r="I117" i="55"/>
  <c r="I113" i="55"/>
  <c r="I112" i="55"/>
  <c r="I108" i="55"/>
  <c r="I107" i="55"/>
  <c r="I106" i="55"/>
  <c r="I102" i="55"/>
  <c r="I101" i="55"/>
  <c r="I97" i="55"/>
  <c r="I96" i="55"/>
  <c r="I92" i="55"/>
  <c r="I91" i="55"/>
  <c r="I90" i="55"/>
  <c r="I89" i="55"/>
  <c r="I85" i="55"/>
  <c r="I84" i="55"/>
  <c r="I83" i="55"/>
  <c r="B76" i="55"/>
  <c r="B309" i="55"/>
  <c r="A76" i="55"/>
  <c r="A309" i="55"/>
  <c r="I69" i="55"/>
  <c r="I67" i="55"/>
  <c r="I63" i="55"/>
  <c r="I59" i="55"/>
  <c r="I55" i="55"/>
  <c r="I51" i="55"/>
  <c r="I47" i="55"/>
  <c r="I43" i="55"/>
  <c r="I39" i="55"/>
  <c r="I38" i="55"/>
  <c r="I34" i="55"/>
  <c r="I33" i="55"/>
  <c r="I32" i="55"/>
  <c r="I31" i="55"/>
  <c r="I27" i="55"/>
  <c r="I26" i="55"/>
  <c r="I25" i="55"/>
  <c r="I24" i="55"/>
  <c r="I20" i="55"/>
  <c r="I19" i="55"/>
  <c r="I18" i="55"/>
  <c r="I17" i="55"/>
  <c r="I12" i="55"/>
  <c r="I11" i="55"/>
  <c r="D15" i="50"/>
  <c r="D412" i="54"/>
  <c r="D425" i="54"/>
  <c r="B412" i="54"/>
  <c r="B425" i="54"/>
  <c r="A412" i="54"/>
  <c r="A425" i="54"/>
  <c r="J409" i="54"/>
  <c r="I409" i="54"/>
  <c r="J402" i="54"/>
  <c r="I402" i="54"/>
  <c r="J396" i="54"/>
  <c r="I396" i="54"/>
  <c r="J392" i="54"/>
  <c r="I392" i="54"/>
  <c r="J391" i="54"/>
  <c r="I391" i="54"/>
  <c r="J387" i="54"/>
  <c r="I387" i="54"/>
  <c r="J383" i="54"/>
  <c r="I383" i="54"/>
  <c r="J382" i="54"/>
  <c r="I382" i="54"/>
  <c r="J376" i="54"/>
  <c r="I376" i="54"/>
  <c r="J372" i="54"/>
  <c r="I372" i="54"/>
  <c r="J368" i="54"/>
  <c r="I368" i="54"/>
  <c r="J364" i="54"/>
  <c r="I364" i="54"/>
  <c r="J360" i="54"/>
  <c r="I360" i="54"/>
  <c r="J354" i="54"/>
  <c r="I354" i="54"/>
  <c r="J350" i="54"/>
  <c r="I350" i="54"/>
  <c r="J346" i="54"/>
  <c r="I346" i="54"/>
  <c r="J342" i="54"/>
  <c r="I342" i="54"/>
  <c r="J338" i="54"/>
  <c r="I338" i="54"/>
  <c r="D328" i="54"/>
  <c r="D424" i="54"/>
  <c r="B328" i="54"/>
  <c r="B424" i="54"/>
  <c r="A328" i="54"/>
  <c r="A424" i="54"/>
  <c r="J326" i="54"/>
  <c r="I326" i="54"/>
  <c r="J322" i="54"/>
  <c r="I322" i="54"/>
  <c r="J318" i="54"/>
  <c r="I318" i="54"/>
  <c r="J314" i="54"/>
  <c r="I314" i="54"/>
  <c r="J310" i="54"/>
  <c r="I310" i="54"/>
  <c r="J309" i="54"/>
  <c r="I309" i="54"/>
  <c r="J305" i="54"/>
  <c r="I305" i="54"/>
  <c r="J301" i="54"/>
  <c r="I301" i="54"/>
  <c r="J297" i="54"/>
  <c r="I297" i="54"/>
  <c r="J293" i="54"/>
  <c r="I293" i="54"/>
  <c r="J289" i="54"/>
  <c r="I289" i="54"/>
  <c r="J285" i="54"/>
  <c r="I285" i="54"/>
  <c r="J280" i="54"/>
  <c r="I280" i="54"/>
  <c r="J276" i="54"/>
  <c r="I276" i="54"/>
  <c r="J275" i="54"/>
  <c r="I275" i="54"/>
  <c r="J271" i="54"/>
  <c r="I271" i="54"/>
  <c r="J256" i="54"/>
  <c r="I256" i="54"/>
  <c r="J241" i="54"/>
  <c r="I241" i="54"/>
  <c r="J225" i="54"/>
  <c r="I225" i="54"/>
  <c r="J202" i="54"/>
  <c r="I202" i="54"/>
  <c r="D164" i="54"/>
  <c r="D423" i="54"/>
  <c r="B164" i="54"/>
  <c r="B423" i="54"/>
  <c r="A164" i="54"/>
  <c r="A423" i="54"/>
  <c r="J161" i="54"/>
  <c r="I161" i="54"/>
  <c r="J157" i="54"/>
  <c r="I157" i="54"/>
  <c r="J153" i="54"/>
  <c r="I153" i="54"/>
  <c r="J149" i="54"/>
  <c r="I149" i="54"/>
  <c r="J145" i="54"/>
  <c r="I145" i="54"/>
  <c r="J141" i="54"/>
  <c r="I141" i="54"/>
  <c r="J137" i="54"/>
  <c r="I137" i="54"/>
  <c r="J133" i="54"/>
  <c r="I133" i="54"/>
  <c r="J129" i="54"/>
  <c r="I129" i="54"/>
  <c r="J125" i="54"/>
  <c r="I125" i="54"/>
  <c r="J124" i="54"/>
  <c r="I124" i="54"/>
  <c r="J121" i="54"/>
  <c r="I121" i="54"/>
  <c r="J117" i="54"/>
  <c r="I117" i="54"/>
  <c r="J113" i="54"/>
  <c r="I113" i="54"/>
  <c r="J110" i="54"/>
  <c r="I110" i="54"/>
  <c r="J106" i="54"/>
  <c r="I106" i="54"/>
  <c r="J102" i="54"/>
  <c r="I102" i="54"/>
  <c r="J98" i="54"/>
  <c r="I98" i="54"/>
  <c r="J93" i="54"/>
  <c r="I93" i="54"/>
  <c r="J92" i="54"/>
  <c r="I92" i="54"/>
  <c r="J91" i="54"/>
  <c r="I91" i="54"/>
  <c r="J90" i="54"/>
  <c r="I90" i="54"/>
  <c r="J89" i="54"/>
  <c r="I89" i="54"/>
  <c r="J88" i="54"/>
  <c r="I88" i="54"/>
  <c r="J83" i="54"/>
  <c r="I83" i="54"/>
  <c r="J78" i="54"/>
  <c r="I78" i="54"/>
  <c r="J73" i="54"/>
  <c r="I73" i="54"/>
  <c r="J68" i="54"/>
  <c r="I68" i="54"/>
  <c r="J57" i="54"/>
  <c r="I57" i="54"/>
  <c r="J50" i="54"/>
  <c r="I50" i="54"/>
  <c r="D39" i="54"/>
  <c r="D422" i="54"/>
  <c r="B39" i="54"/>
  <c r="B422" i="54"/>
  <c r="A39" i="54"/>
  <c r="A422" i="54"/>
  <c r="J36" i="54"/>
  <c r="I36" i="54"/>
  <c r="J32" i="54"/>
  <c r="I32" i="54"/>
  <c r="J28" i="54"/>
  <c r="I28" i="54"/>
  <c r="J24" i="54"/>
  <c r="I24" i="54"/>
  <c r="J20" i="54"/>
  <c r="I20" i="54"/>
  <c r="J16" i="54"/>
  <c r="I16" i="54"/>
  <c r="J12" i="54"/>
  <c r="I12" i="54"/>
  <c r="E412" i="54"/>
  <c r="E425" i="54"/>
  <c r="E164" i="54"/>
  <c r="E423" i="54"/>
  <c r="E39" i="54"/>
  <c r="E422" i="54"/>
  <c r="E328" i="54"/>
  <c r="E424" i="54"/>
  <c r="J314" i="55"/>
  <c r="E17" i="50"/>
  <c r="J426" i="54"/>
  <c r="E428" i="54"/>
  <c r="J430" i="54"/>
  <c r="F15" i="50"/>
  <c r="J316" i="55"/>
  <c r="J318" i="55"/>
  <c r="F17" i="50"/>
  <c r="E15" i="50"/>
  <c r="A13" i="50"/>
  <c r="A11" i="50"/>
  <c r="D14" i="46"/>
  <c r="B14" i="46"/>
  <c r="A14" i="46"/>
  <c r="A25" i="35"/>
  <c r="J11" i="46"/>
  <c r="I11" i="46"/>
  <c r="J7" i="46"/>
  <c r="I7" i="46"/>
  <c r="J6" i="46"/>
  <c r="I6" i="46"/>
  <c r="D14" i="45"/>
  <c r="B14" i="45"/>
  <c r="A14" i="45"/>
  <c r="J11" i="45"/>
  <c r="I11" i="45"/>
  <c r="J7" i="45"/>
  <c r="I7" i="45"/>
  <c r="J6" i="45"/>
  <c r="I6" i="45"/>
  <c r="D38" i="44"/>
  <c r="D21" i="35"/>
  <c r="B38" i="44"/>
  <c r="A38" i="44"/>
  <c r="A21" i="35"/>
  <c r="J32" i="44"/>
  <c r="I32" i="44"/>
  <c r="J31" i="44"/>
  <c r="I31" i="44"/>
  <c r="J27" i="44"/>
  <c r="I27" i="44"/>
  <c r="J23" i="44"/>
  <c r="I23" i="44"/>
  <c r="J19" i="44"/>
  <c r="I19" i="44"/>
  <c r="J18" i="44"/>
  <c r="I18" i="44"/>
  <c r="J14" i="44"/>
  <c r="I14" i="44"/>
  <c r="J13" i="44"/>
  <c r="I13" i="44"/>
  <c r="J9" i="44"/>
  <c r="I9" i="44"/>
  <c r="B37" i="43"/>
  <c r="A37" i="43"/>
  <c r="I26" i="43"/>
  <c r="I22" i="43"/>
  <c r="I18" i="43"/>
  <c r="I14" i="43"/>
  <c r="I10" i="43"/>
  <c r="I6" i="43"/>
  <c r="D28" i="42"/>
  <c r="B28" i="42"/>
  <c r="A28" i="42"/>
  <c r="J26" i="42"/>
  <c r="I26" i="42"/>
  <c r="J22" i="42"/>
  <c r="I22" i="42"/>
  <c r="J18" i="42"/>
  <c r="I18" i="42"/>
  <c r="J14" i="42"/>
  <c r="I14" i="42"/>
  <c r="J10" i="42"/>
  <c r="I10" i="42"/>
  <c r="J6" i="42"/>
  <c r="I6" i="42"/>
  <c r="D31" i="41"/>
  <c r="B31" i="41"/>
  <c r="A31" i="41"/>
  <c r="J27" i="41"/>
  <c r="I27" i="41"/>
  <c r="J26" i="41"/>
  <c r="I26" i="41"/>
  <c r="J22" i="41"/>
  <c r="I22" i="41"/>
  <c r="J21" i="41"/>
  <c r="I21" i="41"/>
  <c r="J17" i="41"/>
  <c r="I17" i="41"/>
  <c r="J16" i="41"/>
  <c r="I16" i="41"/>
  <c r="J12" i="41"/>
  <c r="I12" i="41"/>
  <c r="J11" i="41"/>
  <c r="I11" i="41"/>
  <c r="J7" i="41"/>
  <c r="I7" i="41"/>
  <c r="J6" i="41"/>
  <c r="I6" i="41"/>
  <c r="D77" i="40"/>
  <c r="B77" i="40"/>
  <c r="A77" i="40"/>
  <c r="J73" i="40"/>
  <c r="I73" i="40"/>
  <c r="J72" i="40"/>
  <c r="I72" i="40"/>
  <c r="J68" i="40"/>
  <c r="I68" i="40"/>
  <c r="J64" i="40"/>
  <c r="I64" i="40"/>
  <c r="J59" i="40"/>
  <c r="I59" i="40"/>
  <c r="J58" i="40"/>
  <c r="I58" i="40"/>
  <c r="J54" i="40"/>
  <c r="I54" i="40"/>
  <c r="J53" i="40"/>
  <c r="I53" i="40"/>
  <c r="J49" i="40"/>
  <c r="I49" i="40"/>
  <c r="J48" i="40"/>
  <c r="I48" i="40"/>
  <c r="J44" i="40"/>
  <c r="I44" i="40"/>
  <c r="J43" i="40"/>
  <c r="I43" i="40"/>
  <c r="J42" i="40"/>
  <c r="I42" i="40"/>
  <c r="J33" i="40"/>
  <c r="I33" i="40"/>
  <c r="J32" i="40"/>
  <c r="I32" i="40"/>
  <c r="J28" i="40"/>
  <c r="I28" i="40"/>
  <c r="J27" i="40"/>
  <c r="I27" i="40"/>
  <c r="J26" i="40"/>
  <c r="I26" i="40"/>
  <c r="J25" i="40"/>
  <c r="I25" i="40"/>
  <c r="J21" i="40"/>
  <c r="I21" i="40"/>
  <c r="J20" i="40"/>
  <c r="I20" i="40"/>
  <c r="J19" i="40"/>
  <c r="I19" i="40"/>
  <c r="J18" i="40"/>
  <c r="I18" i="40"/>
  <c r="J14" i="40"/>
  <c r="I14" i="40"/>
  <c r="J13" i="40"/>
  <c r="I13" i="40"/>
  <c r="J9" i="40"/>
  <c r="I9" i="40"/>
  <c r="J8" i="40"/>
  <c r="I8" i="40"/>
  <c r="J7" i="40"/>
  <c r="I7" i="40"/>
  <c r="J6" i="40"/>
  <c r="I6" i="40"/>
  <c r="D34" i="39"/>
  <c r="B34" i="39"/>
  <c r="B11" i="35"/>
  <c r="A34" i="39"/>
  <c r="A11" i="35"/>
  <c r="J30" i="39"/>
  <c r="I30" i="39"/>
  <c r="J29" i="39"/>
  <c r="I29" i="39"/>
  <c r="J25" i="39"/>
  <c r="I25" i="39"/>
  <c r="J24" i="39"/>
  <c r="I24" i="39"/>
  <c r="J20" i="39"/>
  <c r="I20" i="39"/>
  <c r="J19" i="39"/>
  <c r="I19" i="39"/>
  <c r="J15" i="39"/>
  <c r="I15" i="39"/>
  <c r="J14" i="39"/>
  <c r="I14" i="39"/>
  <c r="J10" i="39"/>
  <c r="I10" i="39"/>
  <c r="J9" i="39"/>
  <c r="I9" i="39"/>
  <c r="D88" i="38"/>
  <c r="B88" i="38"/>
  <c r="B9" i="35"/>
  <c r="A88" i="38"/>
  <c r="A9" i="35"/>
  <c r="J86" i="38"/>
  <c r="I86" i="38"/>
  <c r="J82" i="38"/>
  <c r="I82" i="38"/>
  <c r="J78" i="38"/>
  <c r="I78" i="38"/>
  <c r="J77" i="38"/>
  <c r="I77" i="38"/>
  <c r="J73" i="38"/>
  <c r="I73" i="38"/>
  <c r="J68" i="38"/>
  <c r="I68" i="38"/>
  <c r="J67" i="38"/>
  <c r="I67" i="38"/>
  <c r="J63" i="38"/>
  <c r="I63" i="38"/>
  <c r="J59" i="38"/>
  <c r="I59" i="38"/>
  <c r="J55" i="38"/>
  <c r="I55" i="38"/>
  <c r="J51" i="38"/>
  <c r="I51" i="38"/>
  <c r="J50" i="38"/>
  <c r="I50" i="38"/>
  <c r="J46" i="38"/>
  <c r="I46" i="38"/>
  <c r="J42" i="38"/>
  <c r="I42" i="38"/>
  <c r="J38" i="38"/>
  <c r="I38" i="38"/>
  <c r="J34" i="38"/>
  <c r="I34" i="38"/>
  <c r="J30" i="38"/>
  <c r="I30" i="38"/>
  <c r="J26" i="38"/>
  <c r="I26" i="38"/>
  <c r="J22" i="38"/>
  <c r="I22" i="38"/>
  <c r="J18" i="38"/>
  <c r="I18" i="38"/>
  <c r="J14" i="38"/>
  <c r="I14" i="38"/>
  <c r="J10" i="38"/>
  <c r="I10" i="38"/>
  <c r="J6" i="38"/>
  <c r="I6" i="38"/>
  <c r="D49" i="37"/>
  <c r="B49" i="37"/>
  <c r="A49" i="37"/>
  <c r="A7" i="35"/>
  <c r="J46" i="37"/>
  <c r="I46" i="37"/>
  <c r="J45" i="37"/>
  <c r="I45" i="37"/>
  <c r="J44" i="37"/>
  <c r="I44" i="37"/>
  <c r="J43" i="37"/>
  <c r="I43" i="37"/>
  <c r="J42" i="37"/>
  <c r="I42" i="37"/>
  <c r="J37" i="37"/>
  <c r="I37" i="37"/>
  <c r="J36" i="37"/>
  <c r="I36" i="37"/>
  <c r="J35" i="37"/>
  <c r="I35" i="37"/>
  <c r="J34" i="37"/>
  <c r="I34" i="37"/>
  <c r="J29" i="37"/>
  <c r="I29" i="37"/>
  <c r="J28" i="37"/>
  <c r="I28" i="37"/>
  <c r="J24" i="37"/>
  <c r="I24" i="37"/>
  <c r="J20" i="37"/>
  <c r="I20" i="37"/>
  <c r="J16" i="37"/>
  <c r="I16" i="37"/>
  <c r="J11" i="37"/>
  <c r="I11" i="37"/>
  <c r="J7" i="37"/>
  <c r="I7" i="37"/>
  <c r="D121" i="36"/>
  <c r="B121" i="36"/>
  <c r="A121" i="36"/>
  <c r="A5" i="35"/>
  <c r="J117" i="36"/>
  <c r="I117" i="36"/>
  <c r="J113" i="36"/>
  <c r="I113" i="36"/>
  <c r="J109" i="36"/>
  <c r="I109" i="36"/>
  <c r="J101" i="36"/>
  <c r="I101" i="36"/>
  <c r="J97" i="36"/>
  <c r="I97" i="36"/>
  <c r="J93" i="36"/>
  <c r="I93" i="36"/>
  <c r="J89" i="36"/>
  <c r="I89" i="36"/>
  <c r="J85" i="36"/>
  <c r="I85" i="36"/>
  <c r="J81" i="36"/>
  <c r="I81" i="36"/>
  <c r="J73" i="36"/>
  <c r="I73" i="36"/>
  <c r="J69" i="36"/>
  <c r="I69" i="36"/>
  <c r="J65" i="36"/>
  <c r="I65" i="36"/>
  <c r="J61" i="36"/>
  <c r="I61" i="36"/>
  <c r="J57" i="36"/>
  <c r="I57" i="36"/>
  <c r="J49" i="36"/>
  <c r="I49" i="36"/>
  <c r="J45" i="36"/>
  <c r="I45" i="36"/>
  <c r="J41" i="36"/>
  <c r="I41" i="36"/>
  <c r="J37" i="36"/>
  <c r="I37" i="36"/>
  <c r="J32" i="36"/>
  <c r="I32" i="36"/>
  <c r="I28" i="36"/>
  <c r="I24" i="36"/>
  <c r="I20" i="36"/>
  <c r="J16" i="36"/>
  <c r="I16" i="36"/>
  <c r="J15" i="36"/>
  <c r="I15" i="36"/>
  <c r="J11" i="36"/>
  <c r="I11" i="36"/>
  <c r="J10" i="36"/>
  <c r="I10" i="36"/>
  <c r="J6" i="36"/>
  <c r="I6" i="36"/>
  <c r="D27" i="35"/>
  <c r="D13" i="50"/>
  <c r="D25" i="35"/>
  <c r="B25" i="35"/>
  <c r="D23" i="35"/>
  <c r="B23" i="35"/>
  <c r="A23" i="35"/>
  <c r="B21" i="35"/>
  <c r="D19" i="35"/>
  <c r="B19" i="35"/>
  <c r="A19" i="35"/>
  <c r="D17" i="35"/>
  <c r="B17" i="35"/>
  <c r="A17" i="35"/>
  <c r="D15" i="35"/>
  <c r="B15" i="35"/>
  <c r="A15" i="35"/>
  <c r="D13" i="35"/>
  <c r="B13" i="35"/>
  <c r="A13" i="35"/>
  <c r="D11" i="35"/>
  <c r="D9" i="35"/>
  <c r="D7" i="35"/>
  <c r="B7" i="35"/>
  <c r="D5" i="35"/>
  <c r="B5" i="35"/>
  <c r="E14" i="46"/>
  <c r="E25" i="35"/>
  <c r="E14" i="45"/>
  <c r="E38" i="44"/>
  <c r="E21" i="35"/>
  <c r="E28" i="42"/>
  <c r="E17" i="35"/>
  <c r="E31" i="41"/>
  <c r="E77" i="40"/>
  <c r="E13" i="35"/>
  <c r="E34" i="39"/>
  <c r="E11" i="35"/>
  <c r="E88" i="38"/>
  <c r="E9" i="35"/>
  <c r="E49" i="37"/>
  <c r="E7" i="35"/>
  <c r="E121" i="36"/>
  <c r="E5" i="35"/>
  <c r="E15" i="35"/>
  <c r="E19" i="35"/>
  <c r="E23" i="35"/>
  <c r="D12" i="34"/>
  <c r="D13" i="29"/>
  <c r="B12" i="34"/>
  <c r="A12" i="34"/>
  <c r="A13" i="29"/>
  <c r="J9" i="34"/>
  <c r="I9" i="34"/>
  <c r="J8" i="34"/>
  <c r="I8" i="34"/>
  <c r="J7" i="34"/>
  <c r="I7" i="34"/>
  <c r="D24" i="33"/>
  <c r="B24" i="33"/>
  <c r="A24" i="33"/>
  <c r="J21" i="33"/>
  <c r="I21" i="33"/>
  <c r="J17" i="33"/>
  <c r="I17" i="33"/>
  <c r="J16" i="33"/>
  <c r="I16" i="33"/>
  <c r="J15" i="33"/>
  <c r="I15" i="33"/>
  <c r="J11" i="33"/>
  <c r="I11" i="33"/>
  <c r="J7" i="33"/>
  <c r="I7" i="33"/>
  <c r="D36" i="32"/>
  <c r="B36" i="32"/>
  <c r="A36" i="32"/>
  <c r="J33" i="32"/>
  <c r="I33" i="32"/>
  <c r="J32" i="32"/>
  <c r="I32" i="32"/>
  <c r="J28" i="32"/>
  <c r="I28" i="32"/>
  <c r="J27" i="32"/>
  <c r="I27" i="32"/>
  <c r="J26" i="32"/>
  <c r="I26" i="32"/>
  <c r="J25" i="32"/>
  <c r="I25" i="32"/>
  <c r="J24" i="32"/>
  <c r="I24" i="32"/>
  <c r="J20" i="32"/>
  <c r="I20" i="32"/>
  <c r="J19" i="32"/>
  <c r="I19" i="32"/>
  <c r="J15" i="32"/>
  <c r="I15" i="32"/>
  <c r="J14" i="32"/>
  <c r="I14" i="32"/>
  <c r="J10" i="32"/>
  <c r="I10" i="32"/>
  <c r="J6" i="32"/>
  <c r="I6" i="32"/>
  <c r="D17" i="31"/>
  <c r="D7" i="29"/>
  <c r="B17" i="31"/>
  <c r="B7" i="29"/>
  <c r="A17" i="31"/>
  <c r="J14" i="31"/>
  <c r="I14" i="31"/>
  <c r="J10" i="31"/>
  <c r="I10" i="31"/>
  <c r="J6" i="31"/>
  <c r="I6" i="31"/>
  <c r="D47" i="30"/>
  <c r="D5" i="29"/>
  <c r="B47" i="30"/>
  <c r="B5" i="29"/>
  <c r="A47" i="30"/>
  <c r="A5" i="29"/>
  <c r="J44" i="30"/>
  <c r="I44" i="30"/>
  <c r="J43" i="30"/>
  <c r="I43" i="30"/>
  <c r="J37" i="30"/>
  <c r="I37" i="30"/>
  <c r="J36" i="30"/>
  <c r="I36" i="30"/>
  <c r="J30" i="30"/>
  <c r="I30" i="30"/>
  <c r="J29" i="30"/>
  <c r="I29" i="30"/>
  <c r="J24" i="30"/>
  <c r="I24" i="30"/>
  <c r="J23" i="30"/>
  <c r="I23" i="30"/>
  <c r="J19" i="30"/>
  <c r="I19" i="30"/>
  <c r="J14" i="30"/>
  <c r="I14" i="30"/>
  <c r="J13" i="30"/>
  <c r="I13" i="30"/>
  <c r="J8" i="30"/>
  <c r="I8" i="30"/>
  <c r="J7" i="30"/>
  <c r="I7" i="30"/>
  <c r="D15" i="29"/>
  <c r="D11" i="50"/>
  <c r="B13" i="29"/>
  <c r="D11" i="29"/>
  <c r="B11" i="29"/>
  <c r="A11" i="29"/>
  <c r="D9" i="29"/>
  <c r="B9" i="29"/>
  <c r="A9" i="29"/>
  <c r="A7" i="29"/>
  <c r="E12" i="34"/>
  <c r="E24" i="33"/>
  <c r="E11" i="29"/>
  <c r="E36" i="32"/>
  <c r="E9" i="29"/>
  <c r="E17" i="31"/>
  <c r="E7" i="29"/>
  <c r="E13" i="29"/>
  <c r="E27" i="35"/>
  <c r="E29" i="35"/>
  <c r="E31" i="35"/>
  <c r="F13" i="50"/>
  <c r="E47" i="30"/>
  <c r="E5" i="29"/>
  <c r="E13" i="50"/>
  <c r="E15" i="29"/>
  <c r="E11" i="50"/>
  <c r="J58" i="3"/>
  <c r="I58" i="3"/>
  <c r="I100" i="3"/>
  <c r="I99" i="3"/>
  <c r="I94" i="3"/>
  <c r="I90" i="3"/>
  <c r="J86" i="3"/>
  <c r="I86" i="3"/>
  <c r="J78" i="3"/>
  <c r="I78" i="3"/>
  <c r="J74" i="3"/>
  <c r="I74" i="3"/>
  <c r="J70" i="3"/>
  <c r="I70" i="3"/>
  <c r="J66" i="3"/>
  <c r="I66" i="3"/>
  <c r="J62" i="3"/>
  <c r="I62" i="3"/>
  <c r="J57" i="3"/>
  <c r="I57" i="3"/>
  <c r="I49" i="3"/>
  <c r="J45" i="3"/>
  <c r="I45" i="3"/>
  <c r="J41" i="3"/>
  <c r="I41" i="3"/>
  <c r="J37" i="3"/>
  <c r="I37" i="3"/>
  <c r="J33" i="3"/>
  <c r="I33" i="3"/>
  <c r="I33" i="26"/>
  <c r="D17" i="28"/>
  <c r="D21" i="7"/>
  <c r="B17" i="28"/>
  <c r="B21" i="7"/>
  <c r="A17" i="28"/>
  <c r="A21" i="7"/>
  <c r="J10" i="28"/>
  <c r="E17" i="28"/>
  <c r="I10" i="28"/>
  <c r="J51" i="24"/>
  <c r="I51" i="24"/>
  <c r="J47" i="24"/>
  <c r="I47" i="24"/>
  <c r="E17" i="29"/>
  <c r="E19" i="29"/>
  <c r="F11" i="50"/>
  <c r="E21" i="7"/>
  <c r="I53" i="26"/>
  <c r="I41" i="26"/>
  <c r="I45" i="26"/>
  <c r="I37" i="26"/>
  <c r="I49" i="26"/>
  <c r="I15" i="26"/>
  <c r="I19" i="26"/>
  <c r="J23" i="20"/>
  <c r="I23" i="20"/>
  <c r="J38" i="19"/>
  <c r="I38" i="19"/>
  <c r="I25" i="26"/>
  <c r="I11" i="26"/>
  <c r="J29" i="27"/>
  <c r="I29" i="27"/>
  <c r="J12" i="25"/>
  <c r="I12" i="25"/>
  <c r="J11" i="25"/>
  <c r="I11" i="25"/>
  <c r="J7" i="25"/>
  <c r="I7" i="25"/>
  <c r="J28" i="27"/>
  <c r="I28" i="27"/>
  <c r="J6" i="25"/>
  <c r="I6" i="25"/>
  <c r="I29" i="26"/>
  <c r="I8" i="27"/>
  <c r="I7" i="27"/>
  <c r="J24" i="27"/>
  <c r="I24" i="27"/>
  <c r="J23" i="27"/>
  <c r="I23" i="27"/>
  <c r="I6" i="27"/>
  <c r="J19" i="27"/>
  <c r="I19" i="27"/>
  <c r="J18" i="27"/>
  <c r="I18" i="27"/>
  <c r="J14" i="27"/>
  <c r="I14" i="27"/>
  <c r="D31" i="27"/>
  <c r="D17" i="7"/>
  <c r="B31" i="27"/>
  <c r="B17" i="7"/>
  <c r="A31" i="27"/>
  <c r="A17" i="7"/>
  <c r="J13" i="27"/>
  <c r="I13" i="27"/>
  <c r="J16" i="25"/>
  <c r="E20" i="25"/>
  <c r="I16" i="25"/>
  <c r="J55" i="24"/>
  <c r="I55" i="24"/>
  <c r="I47" i="18"/>
  <c r="J34" i="19"/>
  <c r="I34" i="19"/>
  <c r="J30" i="19"/>
  <c r="I30" i="19"/>
  <c r="J29" i="19"/>
  <c r="I29" i="19"/>
  <c r="J20" i="19"/>
  <c r="I20" i="19"/>
  <c r="J16" i="19"/>
  <c r="I16" i="19"/>
  <c r="J12" i="19"/>
  <c r="I12" i="19"/>
  <c r="J11" i="19"/>
  <c r="I11" i="19"/>
  <c r="I7" i="19"/>
  <c r="J43" i="24"/>
  <c r="I43" i="24"/>
  <c r="I7" i="26"/>
  <c r="D55" i="26"/>
  <c r="D19" i="7"/>
  <c r="B55" i="26"/>
  <c r="B19" i="7"/>
  <c r="A55" i="26"/>
  <c r="A19" i="7"/>
  <c r="I11" i="18"/>
  <c r="I43" i="18"/>
  <c r="I42" i="18"/>
  <c r="I38" i="18"/>
  <c r="I37" i="18"/>
  <c r="I36" i="18"/>
  <c r="I35" i="18"/>
  <c r="I17" i="18"/>
  <c r="I30" i="18"/>
  <c r="I21" i="18"/>
  <c r="I26" i="18"/>
  <c r="I25" i="18"/>
  <c r="I16" i="18"/>
  <c r="I15" i="18"/>
  <c r="J39" i="24"/>
  <c r="I39" i="24"/>
  <c r="J38" i="24"/>
  <c r="I38" i="24"/>
  <c r="J34" i="24"/>
  <c r="I34" i="24"/>
  <c r="J33" i="24"/>
  <c r="I33" i="24"/>
  <c r="J29" i="24"/>
  <c r="I29" i="24"/>
  <c r="J28" i="24"/>
  <c r="I28" i="24"/>
  <c r="J23" i="24"/>
  <c r="I23" i="24"/>
  <c r="J22" i="24"/>
  <c r="I22" i="24"/>
  <c r="J18" i="24"/>
  <c r="I18" i="24"/>
  <c r="J10" i="24"/>
  <c r="I10" i="24"/>
  <c r="J23" i="3"/>
  <c r="I23" i="3"/>
  <c r="J24" i="3"/>
  <c r="I24" i="3"/>
  <c r="J19" i="3"/>
  <c r="I19" i="3"/>
  <c r="J15" i="3"/>
  <c r="I15" i="3"/>
  <c r="J11" i="3"/>
  <c r="I11" i="3"/>
  <c r="J7" i="3"/>
  <c r="E104" i="3"/>
  <c r="I7" i="3"/>
  <c r="E31" i="27"/>
  <c r="E17" i="7"/>
  <c r="E19" i="7"/>
  <c r="J19" i="20"/>
  <c r="I19" i="20"/>
  <c r="D20" i="25"/>
  <c r="D13" i="7"/>
  <c r="B20" i="25"/>
  <c r="B13" i="7"/>
  <c r="A20" i="25"/>
  <c r="A13" i="7"/>
  <c r="E13" i="7"/>
  <c r="D66" i="24"/>
  <c r="D7" i="7"/>
  <c r="B66" i="24"/>
  <c r="B7" i="7"/>
  <c r="A66" i="24"/>
  <c r="A7" i="7"/>
  <c r="A27" i="7"/>
  <c r="J27" i="24"/>
  <c r="I27" i="24"/>
  <c r="J14" i="24"/>
  <c r="I14" i="24"/>
  <c r="J6" i="24"/>
  <c r="I6" i="24"/>
  <c r="E7" i="7"/>
  <c r="I7" i="18"/>
  <c r="I34" i="18"/>
  <c r="D25" i="20"/>
  <c r="D15" i="7"/>
  <c r="B25" i="20"/>
  <c r="B15" i="7"/>
  <c r="A25" i="20"/>
  <c r="A15" i="7"/>
  <c r="J15" i="20"/>
  <c r="I15" i="20"/>
  <c r="J11" i="20"/>
  <c r="I11" i="20"/>
  <c r="J7" i="20"/>
  <c r="E25" i="20"/>
  <c r="I7" i="20"/>
  <c r="D40" i="19"/>
  <c r="D11" i="7"/>
  <c r="B40" i="19"/>
  <c r="B11" i="7"/>
  <c r="A40" i="19"/>
  <c r="A11" i="7"/>
  <c r="J25" i="19"/>
  <c r="I25" i="19"/>
  <c r="I6" i="19"/>
  <c r="D55" i="18"/>
  <c r="D9" i="7"/>
  <c r="B55" i="18"/>
  <c r="B9" i="7"/>
  <c r="A55" i="18"/>
  <c r="A9" i="7"/>
  <c r="E11" i="7"/>
  <c r="E15" i="7"/>
  <c r="E9" i="7"/>
  <c r="D104" i="3"/>
  <c r="D23" i="7"/>
  <c r="D9" i="50"/>
  <c r="A23" i="7"/>
  <c r="A9" i="50"/>
  <c r="B104" i="3"/>
  <c r="B5" i="7"/>
  <c r="A104" i="3"/>
  <c r="A5" i="7"/>
  <c r="D5" i="7"/>
  <c r="E5" i="7"/>
  <c r="E23" i="7"/>
  <c r="E9" i="50"/>
  <c r="E25" i="7"/>
  <c r="E27" i="7"/>
  <c r="F9" i="50"/>
  <c r="F21" i="50"/>
  <c r="E21" i="50"/>
</calcChain>
</file>

<file path=xl/sharedStrings.xml><?xml version="1.0" encoding="utf-8"?>
<sst xmlns="http://schemas.openxmlformats.org/spreadsheetml/2006/main" count="3970" uniqueCount="1301">
  <si>
    <t>1.</t>
  </si>
  <si>
    <t>kn</t>
  </si>
  <si>
    <t>2.</t>
  </si>
  <si>
    <t>3.</t>
  </si>
  <si>
    <t>m2</t>
  </si>
  <si>
    <t>4.</t>
  </si>
  <si>
    <t>5.</t>
  </si>
  <si>
    <t>6.</t>
  </si>
  <si>
    <t>7.</t>
  </si>
  <si>
    <t>8.</t>
  </si>
  <si>
    <t>kn/</t>
  </si>
  <si>
    <t>I</t>
  </si>
  <si>
    <t>III</t>
  </si>
  <si>
    <t>IV</t>
  </si>
  <si>
    <t>V</t>
  </si>
  <si>
    <t>kom</t>
  </si>
  <si>
    <t>9.</t>
  </si>
  <si>
    <t>10.</t>
  </si>
  <si>
    <t>11.</t>
  </si>
  <si>
    <t>A</t>
  </si>
  <si>
    <t>b)</t>
  </si>
  <si>
    <t>a)</t>
  </si>
  <si>
    <t>c)</t>
  </si>
  <si>
    <t>d)</t>
  </si>
  <si>
    <t>m'</t>
  </si>
  <si>
    <t>DEMONTAŽA OPREME</t>
  </si>
  <si>
    <t>SKIDANJE PODOVA</t>
  </si>
  <si>
    <t>RUŠENJE ZIDOVA</t>
  </si>
  <si>
    <t>m3</t>
  </si>
  <si>
    <t>RUŠENJE STROPOVA</t>
  </si>
  <si>
    <t>II</t>
  </si>
  <si>
    <t>DEMONTAŽA STOLARIJE</t>
  </si>
  <si>
    <t>Sobna zaokretna vrata - suteren</t>
  </si>
  <si>
    <t>Sobna zaokretna vrata - prizemlje</t>
  </si>
  <si>
    <t>Sobna klizno sklopiva vrata - prizemlje</t>
  </si>
  <si>
    <t>Sobna zaokretna vrata - kat</t>
  </si>
  <si>
    <t>Demontaža unutarnjih sobnih jednokrilnih drvenih zaokretnih vrata u suterenskoj etaži. Vrata dimenzija 80/210cm i 90/210cm. U stavku uključena demontaža krila, dovratnika i svih elemenata vrata i okova. Uključen i odvoz na gradski deponij.</t>
  </si>
  <si>
    <t>Demontaža unutarnjih sobnih jednokrilnih drvenih zaokretnih vrata u prizemlju. Vrata dimenzija 70/210cm, 75/210cm, 80/185cm, 80/210cm, 90/210cm i 100/210cm. U stavku uključena demontaža krila, dovratnika i svih elemenata vrata i okova. Uključen i odvoz na gradski deponij.</t>
  </si>
  <si>
    <t>*Prije demontaže vanjske drvene stolarije potrebno je uzeti točne mjere postojećih prozora i vrata sa svim podjelama krila i debljinama okvira i prozorskih klupčica kako bi nove stavke bile istovjetne postojećima.</t>
  </si>
  <si>
    <t>Unutarnji prozori</t>
  </si>
  <si>
    <t>Demontaža unutarnjih drvenih jednokrilnih prozora. U stavku uključena demontaža krila, okvira prozora i svih elemenata prozora i okova. U stavku uključen i odvoz na gradski deponij.</t>
  </si>
  <si>
    <t>Pu1: prizemlje: 75/100cm; fiksni</t>
  </si>
  <si>
    <t>Pu2: kat: 100/100cm; zaokretni</t>
  </si>
  <si>
    <t>Krovni prozori</t>
  </si>
  <si>
    <t>Demontaža unutarnjeg drvenog otklopnog prozora na stropu kata prema krovištu i vanjskog krovnog prozora s metalnim okvirom i armiranim staklom. Stavka obuhvaća demontažu krila, doprozornika i svih elemenata prozora i okova te odvoz na gradski deponij.</t>
  </si>
  <si>
    <t>P15: Prozori prema krovištu: 62/80cm</t>
  </si>
  <si>
    <t>P16: Prozor vanjski krovni: 70/90cm</t>
  </si>
  <si>
    <t>Metalna ograda vanjskog stubišta i podesta do prizemlja_BR-2 i BR-3</t>
  </si>
  <si>
    <t>Metalna ograda vanjskog podesta na koti ulice BR-1</t>
  </si>
  <si>
    <t>Metalna ograda na loggi prizemlja BR-4</t>
  </si>
  <si>
    <t>Metalna ograda na balkonu kata BR-5</t>
  </si>
  <si>
    <t>dvokrilna vrata</t>
  </si>
  <si>
    <t>Metalna ograda oko parcele BR-6</t>
  </si>
  <si>
    <t>Pregrade prema susjedu</t>
  </si>
  <si>
    <t xml:space="preserve">a) </t>
  </si>
  <si>
    <t xml:space="preserve">b) </t>
  </si>
  <si>
    <t xml:space="preserve">c) </t>
  </si>
  <si>
    <t>Demontaža nadstrešnica nad ulazima u zgradu u suterenu i prizemlju. Nadstrešnice su izvedene kao metalne konstrukcija s ispunom od mutnog stakla. U stavku uključena demontaža i odvoz na gradski deponij. Obračun po m2 tlocrtne površine koju pokriva nadstrešnica.</t>
  </si>
  <si>
    <t>Demontaža nadstrešnica nad ulazima</t>
  </si>
  <si>
    <t>Demontaža žljebova</t>
  </si>
  <si>
    <t>Demontaža postojećih žljebova na sjevernom i južnom pročelju. Klasični polukružni žlijeb na sjevernoj strani koji odvodi krovne vode; žlijeb četvrtastog presjeka na južnom pročelju koji odvodi oborinske vode s balkona na katu. U stavku uključena demontaža i odvoz na gradski deponij svih horizontalnih i vertikalnih oluka.</t>
  </si>
  <si>
    <t>polukružni žlijeb</t>
  </si>
  <si>
    <t>četvrtasti žlijeb</t>
  </si>
  <si>
    <t>Pod suterena</t>
  </si>
  <si>
    <t>Skidanje podova sa završnom obradom od keramičkih pločica u prostorijama suterenske etaže. Podovi se skidaju u sloju do nosive konstrukcije. U stavku uključeno skidanje slojeva poda, sokla i lajsni te u kuhinji rušenje stube 20x100cm kod ulaza u kuću. Stavka također uključuje i sve potrebne predradnje kao i odvoz materijala na gradski deponij.</t>
  </si>
  <si>
    <t>Pod prizemlja</t>
  </si>
  <si>
    <t>Skidanje podova sa završnom obradom od keramičkih pločica i parketa u prostorijama visokog prizemlja. Podovi se skidaju u sloju do nosive konstrukcije. U stavku uključeno skidanje slojeva poda, sokla i lajsni te sve potrebne predradnje kao i odvoz materijala na gradski deponij.</t>
  </si>
  <si>
    <t>keramičke pločice</t>
  </si>
  <si>
    <t>parket</t>
  </si>
  <si>
    <t>Pod kata</t>
  </si>
  <si>
    <t>Pod loggie u prizemlju</t>
  </si>
  <si>
    <t>Skidanje podova sa završnom obradom od keramičkih pločica i parketa u prostorijama na katu. Podovi se skidaju u sloju do nosive konstrukcije. U stavku uključeno skidanje slojeva poda, sokla i lajsni te sve potrebne predradnje kao i odvoz materijala na gradski deponij.</t>
  </si>
  <si>
    <t>Pod balkona na katu</t>
  </si>
  <si>
    <t>Skidanje poda na balkonu kata sa završnom obradom od keramičkih pločica. Podovi se skidaju u sloju do nosive konstrukcije. U stavku uključeno skidanje slojeva poda do granice sa susjednom dvojnom zgradom te sve potrebne predradnje kao i odvoz materijala na gradski deponij.</t>
  </si>
  <si>
    <t>Skidanje poda na loggi u prizemlju sa završnom obradom od keramičkih pločica. Podovi se skidaju u sloju do nosive konstrukcije. U stavku uključeno skidanje slojeva poda do granice sa susjednom dvojnom zgradom te sve potrebne predradnje kao i odvoz materijala na gradski deponij.</t>
  </si>
  <si>
    <t>sivi terrazzo</t>
  </si>
  <si>
    <t>Kulir ploče na vanjskim stubištima</t>
  </si>
  <si>
    <t>stubište do suterena</t>
  </si>
  <si>
    <t>podest na koti ulice</t>
  </si>
  <si>
    <t>stubište do visokog prizemlja</t>
  </si>
  <si>
    <t>podest visokog prizemlja</t>
  </si>
  <si>
    <t>e)</t>
  </si>
  <si>
    <t>čelo podesta visokog prizemlja</t>
  </si>
  <si>
    <t>Kulir ploče na terenu oko kuće</t>
  </si>
  <si>
    <t>Pod natkrivene terase suterena</t>
  </si>
  <si>
    <t>Skidanje poda sa završnom obradom od kulir ploča na natkrivenoj stražnjoj terasi u suterenu. Pod se skida u sloju do nosive konstrukcije. U stavku uključeno skidanje slojeva poda te sve potrebne predradnje kao i odvoz materijala na gradski deponij.</t>
  </si>
  <si>
    <t>ploče na terenu - staze</t>
  </si>
  <si>
    <t>ploče na betonskoj podlozi</t>
  </si>
  <si>
    <t>Skidanje podne obloge od kulir-ploča debljine 2cm s vanjskih stubišta i podesta. U stavku uključeno skidanje obloge s gazišta, čela i bočnih ploha, uključivo čelo prilaznog podesta visokog prizemlja, sve do sloja nosive konstrukcije, te sve potrebne predradnje kao i odvoz materijala na gradski deponij.</t>
  </si>
  <si>
    <t>Skidanje završne podne obloge od kulir-ploča debljine 2cm sa staza na terenu oko kuće. U stavku uključeno skidanje ploča sa svih podloga na čitavoj površini parcele, te sve potrebne predradnje kao i odvoz materijala na gradski deponij.</t>
  </si>
  <si>
    <t>ZIDNE OBLOGE</t>
  </si>
  <si>
    <t>VII</t>
  </si>
  <si>
    <t>ZEMLJANI RADOVI</t>
  </si>
  <si>
    <t>Skidanje humusa</t>
  </si>
  <si>
    <t>RUŠENJE, DEMONTAŽA I ZEMLJANI RADOVI</t>
  </si>
  <si>
    <t>Demontaža limenih opšava</t>
  </si>
  <si>
    <t>Demontaža limenih opšava krovne plohe i ploča balkona i loggie po svim stranicama, do granice prema susjednoj građevini. U stavku uključena demontaža i odvoz na gradski deponij.</t>
  </si>
  <si>
    <t>V1: d=35cm zid blagovaonice/kuhinje</t>
  </si>
  <si>
    <t>V2: d=40cm zid sobe</t>
  </si>
  <si>
    <t>P2, P3, P4: d=10cm</t>
  </si>
  <si>
    <t>P1: d=18cm</t>
  </si>
  <si>
    <t>Rušenje unutarnjih pregradnih zidova od opeke debljine 10cm između soba i blagovaonice/pretprostora i između kupaonice i pretprostora te zida s instalacijama debljine 18cm između kupaonice i kuhinje u suterenu. U obračun uzeta visina zida od nosive konstrukcije poda do nosive konstrukcije stropa. U stavku uključene sve predradnje, odspajanje i vađenje instalacija u zidu i odvoz materijala na gradski deponij.</t>
  </si>
  <si>
    <t>Probijanje otvora u pregradnom zidu - prizemlje</t>
  </si>
  <si>
    <t>Rušenje unutarnjih pregradnih zidova - suteren</t>
  </si>
  <si>
    <t>Rušenje unutarnjeg pregradnog zida - prizemlje</t>
  </si>
  <si>
    <t>Rušenje vanjskih parapetnih zidova - suteren</t>
  </si>
  <si>
    <t>Rušenje vanjskih parapetnih zidova od opeke debljine 35 i 40cm u suterenu. U stavku uključene sve predradnje, odspajanje i/ili vađenje instalacija u zidu i odvoz materijala na gradski deponij.</t>
  </si>
  <si>
    <t>Rušenje vanjskog parapetnog zida V3 - kat</t>
  </si>
  <si>
    <t>Rušenje vanjskog parapetnog zida od opeke debljine 27cm na katu. Ruši se parapetni zid iz sobe prema balkonu na katu. U stavku uključene sve predradnje, odspajanje i/ili vađenje instalacija u zidu i odvoz materijala na gradski deponij.</t>
  </si>
  <si>
    <t>Rušenje unutarnjih pregradnih zidova - kat</t>
  </si>
  <si>
    <t>Rušenje unutarnjih pregradnih zidova od opeke debljine 10cm između sobe i kupaonice i zida s instalacijama debljine 12cm između kupaonice i hodnika/sobe.  U obračun uzeta visina zida od nosive konstrukcije poda do nosive konstrukcije stropa. U stavku uključene sve predradnje, odspajanje i/ili vađenje instalacija u zidu i odvoz materijala na gradski deponij.</t>
  </si>
  <si>
    <t>P1, P2: d=12cm</t>
  </si>
  <si>
    <t>P3, P4: d=10cm</t>
  </si>
  <si>
    <t>Skidanje krovnog pokrova</t>
  </si>
  <si>
    <t>opšav prodora</t>
  </si>
  <si>
    <t>Rušenje stropova prizemlja</t>
  </si>
  <si>
    <t>Demontaža rasvjetnih tijela</t>
  </si>
  <si>
    <t>Demontaža svih postojećih rasvjetnih tijela u stropu i na zidovima. Demontažu izvesti oprezno, rasvjetna tijela zaštititi i pohraniti za investitora. Stavka uključuje pripremu, demontažu i pohranu rasvjetnih tijela.</t>
  </si>
  <si>
    <t>paušal</t>
  </si>
  <si>
    <t>Rušenje stropova kata</t>
  </si>
  <si>
    <t>Rušenje spuštenih stropova od trstike i žbuke u prostorijama prizemlja (izuzev pretprostora stubišta prema suterenu). Čišćenje do nosive konstrukcije. U stavku uključene sve predradnje, odspajanje i/ili vađenje instalacija u stropu i odvoz materijala na gradski deponij.</t>
  </si>
  <si>
    <t>Rušenje spuštenih stropova od trstike i žbuke u prostorijama kata. Čišćenje do nosive konstrukcije - drvenih greda krovišta. U stavku uključene sve predradnje, odspajanje i/ili vađenje instalacija u stropu i odvoz materijala na gradski deponij.</t>
  </si>
  <si>
    <t>Obloga zida kupaonice - suteren</t>
  </si>
  <si>
    <t>Obloga zida kuhinje - suteren</t>
  </si>
  <si>
    <t>Obloga zida wc-a - prizemlje</t>
  </si>
  <si>
    <t>Obloga zida kupaonice - kat</t>
  </si>
  <si>
    <t>Skidanje obloge od keramičkih zidnih pločica malog formata sa zida kupaonice u suterenu. Obloga u punoj visini zida, h=2.34m; obložene i špalete prozora. U stavku uključeni svi pripremni radovi, zaštita površina, razbijanje i odvoz materijala na gradski deponij.</t>
  </si>
  <si>
    <t>Skidanje obloge od keramičkih zidnih pločica malog formata sa zida wc-a u prizemlju. Obloga u visini od 1.60m. U stavku uključeni svi pripremni radovi, zaštita površina, razbijanje i odvoz materijala na gradski deponij.</t>
  </si>
  <si>
    <t>Skidanje obloge od keramičkih zidnih pločica malog formata sa zida kuhinje u suterenu. Obloga u visini od 1.40m. U stavku uključeni svi pripremni radovi, zaštita površina, razbijanje i odvoz materijala na gradski deponij.</t>
  </si>
  <si>
    <t>Skidanje obloge od keramičkih zidnih pločica malog formata sa zida kupaonice na katu. Obloga u punoj visini zida, h=2.50m; obložene i špalete prozora. U stavku uključeni svi pripremni radovi, zaštita površina, razbijanje i odvoz materijala na gradski deponij.</t>
  </si>
  <si>
    <t>VIII</t>
  </si>
  <si>
    <t>SKIDANJE FASADE</t>
  </si>
  <si>
    <t>VI</t>
  </si>
  <si>
    <t>Skidanje fasade - jug</t>
  </si>
  <si>
    <t>suteren</t>
  </si>
  <si>
    <t>prizemlje i kat</t>
  </si>
  <si>
    <t>Skidanje fasade - istok</t>
  </si>
  <si>
    <t>Skidanje fasade - sjever</t>
  </si>
  <si>
    <t>jug</t>
  </si>
  <si>
    <t>istok</t>
  </si>
  <si>
    <t>sjever</t>
  </si>
  <si>
    <t>Doprema, montaža, demontaža i otprema fasadne skele oko objekta. Skela se izvodi prema pravilima struke i važećim mjerama zaštite na radu i osiguranjima. Uključivo radne platforme i zaštitne ograde, sva potrebna ukrućenja i sidrenja. Cijenom je obuhvaćena i dobava, te prema potrebi postava na vanjski dio skele jutenih ili plastificiranih traka kao zaštita od pada predmeta, prašenja i sl. Trake se međusobno vežu i fiksiraju na nosivu konstrukciju skele. Prije izvedbe skele izvođač je dužan izraditi projekt i statički proračun skele sa svim mjerama zaštite radnika. Skela mora biti propisno uzemljenja, montirana do pune visine fasade objekta. Stavka podrazumijeva vremenski angažman skele potreban za izvedbu svih potrebnih radova na vanjskoj strani objekta.  Obračun po m2 vertikalne projekcije skele visine 1,0 m iznad  ruba krova.</t>
  </si>
  <si>
    <t>Montaža i demontaža skele</t>
  </si>
  <si>
    <t>Rušenje stropova u suterenu</t>
  </si>
  <si>
    <t>Demontaža unutarnjih sobnih drvenih klizno sklopivih ("harmonika") vrata u prizemlju. Vrata dvokrilna, dimenzija zidarskog otvora 390/285cm. U stavku uključena demontaža krila, dovratnika i svih elemenata vrata i okova. Uključen i odvoz na gradski deponij.</t>
  </si>
  <si>
    <t>Demontaža unutarnjih sobnih jednokrilnih drvenih zaokretnih vrata na katu. Vrata dimenzija 80/210cm i 90/210cm. U stavku uključena demontaža krila, dovratnika i svih elemenata vrata i okova te odvoz na gradski deponij.</t>
  </si>
  <si>
    <t>Demontaža dijela postojeće metalne ograde visine 120cm koja omeđuje parcelu. Ogradu treba demontirati u čitavim segmentima u zoni proširenja prilaza na parcelu, a taj dio obuhvaća dvokrilna vrata i 1 segment ulične ograde. U stavku uključena demontaža čeličnih vrata, dijela ograde i odvoz na gradski deponij. Rušenje dijela parapetnog zida ograde obračunat će se u zasebnoj stavci (RUŠENJE ZIDOVA).</t>
  </si>
  <si>
    <t>1 segment ograde</t>
  </si>
  <si>
    <t>Br11 - ulazni trijem SUTEREN: 100x270cm</t>
  </si>
  <si>
    <t>Br12 - ulazni trijem PRIZEMLJE: 225x120cm</t>
  </si>
  <si>
    <t>Rušenje unutarnjeg pregradnog zida od opeke debljine 10cm između soba u prizemlju. U obračun uzeta visina zida od nosive konstrukcije poda do nosive konstrukcije stropa. U stavku uključene sve predradnje, odspajanje i/ili vađenje instalacija u zidu i odvoz materijala na gradski deponij.</t>
  </si>
  <si>
    <t>Probijanje otvora za vrata u pregradnom zidu od opeke debljine 10cm između pretprostora i sobe u prizemlju. Otvor se buši na mjestu postojećeg unutarnjeg prozora. U obračun uzeta visina zida od nosive konstrukcije poda do nosive konstrukcije stropa. U stavku uključene sve predradnje, odspajanje i/ili vađenje instalacija u zidu i odvoz materijala na gradski deponij.</t>
  </si>
  <si>
    <t>Rušenje dijela zida ograde čestice</t>
  </si>
  <si>
    <t>Rušenje spuštenih stropova od trstike i žbuke u prostorijama suterena i nad natkrivenom terasom. Čišćenje do nosive konstrukcije. U stavku uključene sve predradnje, odspajanje i/ili vađenje instalacija u stropu i odvoz materijala na gradski deponij.</t>
  </si>
  <si>
    <t>strop natkrivene terase</t>
  </si>
  <si>
    <t>stropovi unutarnjih prostorija</t>
  </si>
  <si>
    <t>strop loggie</t>
  </si>
  <si>
    <t>Ručno obijanje žbuke debljine 2,5-5 cm sa ravnih ploha pročelja. Vanjski zid je od opeke - ispuna između armiranobetonskih elemenata skeletnog sustava. Nakon obijanja žbuke zid očistiti čeličnim četkama, a reške skobama do dubine od 1 cm. Potom cijelu površinu otprašiti i isprati vodom. Uključivo prijevoz skinutog materijala na gradski deponij. Žbuka se skida sa svih zidova, stupova, podgleda krova te sa svih prozorskih špaleta. U stavku uključeni svi pripremni radovi, zaštita površina, odspajanje instalacija vanjske rasvjete, razbijanje žbuke, čišćenje površine zida i odvoz materijala na gradski deponij.</t>
  </si>
  <si>
    <t>Ručno obijanje žbuke debljine 2,5-5 cm sa ravnih ploha pročelja. Vanjski zid je od opeke koja je ispuna između armiranobetonskih elemenata skeletnog sustava. Nakon obijanja žbuke zid očistiti čeličnim četkama, a reške skobama do dubine od 1 cm. Potom cijelu površinu otprašiti i isprati vodom. Uključivo prijevoz skinutog materijala na gradski deponij. Žbuka se skida sa svih zidova, podgleda krova, potpornog zida stubišta do prizemlja, podgleda prilaznog podesta do visokog prizemlja te sa svih prozorskih špaleta. U stavku uključeni svi pripremni radovi, zaštita površina, odspajanje instalacija vanjske rasvjete, razbijanje žbuke i gleta, čišćenje površine zida i odvoz materijala na gradski deponij.</t>
  </si>
  <si>
    <t>krovni pokrov</t>
  </si>
  <si>
    <t>Skidanje krovnog pokrova od salonitnih ploča s površine krova građevine. U stavku uključeni svi pripremni radovi, skidanje limenog opšava oko dimnjaka, prozora i odzračnika, osiguranje radnika na krovu, zaštita površina, zaštita susjednog krova i odvoz skinutog materijala na gradski deponij.</t>
  </si>
  <si>
    <t>Sloj geotekstila</t>
  </si>
  <si>
    <t>Dobava i postavljanje sloja geotekstila na iskopane površine terasa, prilaznih i parkirnih površina i staza. Stavka uključuje sve pripremne radove, materijal i postavu.</t>
  </si>
  <si>
    <t>Rušenje postojeće betonske rampe za vozila radi izvedbe nove. Rampa širine 2,90 m, duljine 7,50 m. Stavka obuhvaća sve pripremne radove, rušenje rampe i odvoz materijala na gradski deponij.</t>
  </si>
  <si>
    <t>Br7: ulazni trijem PRIZEMLJE: 85x253cm</t>
  </si>
  <si>
    <t>Br8, Br9: loggia PRIZEMLJE: 193+64 x 292cm</t>
  </si>
  <si>
    <t>Br10: balkon KAT: 288x196cm</t>
  </si>
  <si>
    <t>Demontaža postojeće metalne ograde visine 120cm na podestu kojim se pristupa s kote ulice do etaže visokog prizemlja i prema suterenu. Ograda se neće ponovno montirati, već se izvodi nova koja ide i uz stubišni krak prema suterenu. Stavka uključuje odvoz na gradski deponij.</t>
  </si>
  <si>
    <t>Demontaža pregrada prema susjednoj dvojnoj građevini; pregrada od mutnog stakla u metalnim okvirima učvršćenim u pod i zid građevine, raznih visina i širina. Stavka uključuje demontažu pregrada i svih elemenata pregrade te odvoz na gradski deponij.</t>
  </si>
  <si>
    <t>Rušenje dijela postojećeg zida ograde čestice prema Aleji Vlade Antolića na mjestu proširenja prilaza čestici u duljini od 25cm. Zid je debljine i visine 30cm, obložen kamenom. U stavku uključene sve predradnje, rušenje i odvoz materijala na gradski deponij.</t>
  </si>
  <si>
    <t>Izrada šliceva za instalacije</t>
  </si>
  <si>
    <t>Izrada šliceva u postojećim zidovima od opeke za izvedbu raznih instalacija.</t>
  </si>
  <si>
    <t>Skidanje postojeće unutarnje žbuke</t>
  </si>
  <si>
    <t>Ručno obijanje postojeće žbuke debljine 2-3 cm s unutarnjih postojećih zidova koji se zadržavaju nakon rekonstrukcije i adaptacije građevine. Nakon obijanja žbuke zid očistiti čeličnim četkama, a reške skobama do dubine od 1 cm. Potom cijelu površinu otprašiti i isprati vodom. Uključivo prijevoz skinutog materijala na gradski deponij. U stavku uključeni svi pripremni radovi.</t>
  </si>
  <si>
    <t>Iskop zemlje za izvedbu popločenja d = 20 cm</t>
  </si>
  <si>
    <t>Iskop zemlje za izvedbu rampe</t>
  </si>
  <si>
    <t>Izvedba nagiba zemljane površine</t>
  </si>
  <si>
    <t>Nasip agregata manjeg promjera</t>
  </si>
  <si>
    <t>Nasip nosivog sloja tucanika ispod natkrivene terase</t>
  </si>
  <si>
    <t>Nasip nosivog sloja tucanika ispod ploče rampe</t>
  </si>
  <si>
    <t>Zatrpavanje temelja rampe zemljom</t>
  </si>
  <si>
    <t>Odvoz viška zemlje</t>
  </si>
  <si>
    <t>Odvoz neiskorištene količine zemlje pohranjene na gradilištu. Stavka uključuje utovar zemlje i odvoz na gradski deponij.</t>
  </si>
  <si>
    <t>Odvoz namještaja</t>
  </si>
  <si>
    <t>12.</t>
  </si>
  <si>
    <t>13.</t>
  </si>
  <si>
    <t>POSLOVI U OBVEZI IZVOĐAČA PRIJE POČETKA RADOVA</t>
  </si>
  <si>
    <t>Elaborat istražnih radova na pročelju</t>
  </si>
  <si>
    <t>Projekt krajobraznog uređenja</t>
  </si>
  <si>
    <t>IX</t>
  </si>
  <si>
    <t>Nasip nosivog sloja tucanika ispod parkinga</t>
  </si>
  <si>
    <t>Nasip nosivog sloja tucanika ispod staza</t>
  </si>
  <si>
    <t>Dobava i razastiranje tucanika granulacije 2-4mm  na površine budućih staza. Podloga se nasipava u debljini od 4 cm i poravnava bez zbijanja. Poravnati treba samo površinu na koju se može postaviti popločenje u jednom danu. Stavka uključuje sve pripremne radove, razastiranje tucanika i ravnanje podloge.</t>
  </si>
  <si>
    <t>VANJSKA STOLARIJA - SUTEREN</t>
  </si>
  <si>
    <t>Prozori P1 - na polupodestu stubišta i u kupaonici</t>
  </si>
  <si>
    <t>Demontaža vanjskih jednokrilnih jednostrukih drvenih prozora dimenzija 63/84cm na pročelju građevine u suterenu. U stavku uključena demontaža krila, doprozornika, prozorskih klupčica, zaštitnih rešetki i svih elemenata prozora i okova. Stavka uključuje i odvoz na gradski deponij.</t>
  </si>
  <si>
    <t>P1:  63/84cm</t>
  </si>
  <si>
    <t>Prozor P2 - u kuhinji</t>
  </si>
  <si>
    <t>Demontaža vanjskog jednokrilnog jednostrukog drvenog prozora dimenzija 58/84cm na pročelju građevine u suterenu. U stavku uključena demontaža krila, doprozornika, vanjske prozorske klupčice, zaštitnih rešetki i svih elemenata prozora i okova. Stavka uključuje i odvoz na gradski deponij.</t>
  </si>
  <si>
    <t>P2:  58/84cm</t>
  </si>
  <si>
    <t>Prozor i vrata P3 - blagovaonica</t>
  </si>
  <si>
    <t>Demontaža vanjskog dvokrilnog PVC prozora s vratima u suterenu. U stavku uključena demontaža krila, dovratnika, prozorskih klupčica, zaštitnih rešetki i svih elemenata vrata, prozora i okova. Stavka uključuje i odvoz na gradski deponij.</t>
  </si>
  <si>
    <t>P3: Vrata + prozor: 231/213(133)cm</t>
  </si>
  <si>
    <t>Prozor P4 - soba</t>
  </si>
  <si>
    <t>Demontaža vanjskog trokrilnog, dvostrukog, zaokretnog drvenog prozora dimenzija 230/142cm na pročelju građevine u suterenu. U stavku uključena demontaža krila s dvostrukim staklom, doprozornika, prozorskih klupčica, zaštitnih rešetki i svih elemenata prozora i okova. Stavka uključuje i odvoz na gradski deponij.</t>
  </si>
  <si>
    <t>P4:  230-142cm</t>
  </si>
  <si>
    <t>Prozor P5 - soba</t>
  </si>
  <si>
    <t>Demontaža vanjskog peterokrilnog, dvostrukog drvenog prozora dimenzija 360/141cm na pročelju građevine u suterenu. Tri su krila zaokretna, dva fiksna. U stavku uključena demontaža krila s dvostrukim staklom, doprozornika, prozorskih klupčica, zaštitnih rešetki i svih elemenata prozora i okova. Stavka uključuje i odvoz na gradski deponij.</t>
  </si>
  <si>
    <t>P5:  360/141 cm</t>
  </si>
  <si>
    <t>VANJSKA STOLARIJA - PRIZEMLJE</t>
  </si>
  <si>
    <t>Prozor P6</t>
  </si>
  <si>
    <t>Zaštita vanjskog 21-dijelnog drvenog prozora dimenzija 222/96cm na pročelju građevine u prizemlju. Prozor se šititi jer će se samo reparirati na poziciji na kojoj se nalazi. S unutarnje strane, poravnat s unutarnjom plohom zida je drugi prozor - drveni - koji se demontira. Sve opisano u grafičkom dijelu stavke. U stavku uključena demontaža krila, doprozornika, prozorskih klupčica i svih elemenata prozora i okova. Stavka uključuje i odvoz na gradski deponij.</t>
  </si>
  <si>
    <t>P6:  222/96 cm; dupli</t>
  </si>
  <si>
    <t>Prozor i vrata P7 - ulazna vrata u prizemlju</t>
  </si>
  <si>
    <t>Demontaža vanjskih vrata i prozora od PVC-a na ulaznom pročelju u prizemlju. U stavku uključena demontaža krila, dovratnika/doprozornika, prozorskih klupčica i svih elemenata vrata/prozora i okova. Stavka uključuje i odvoz na gradski deponij.</t>
  </si>
  <si>
    <t>P7 : 222/233cm</t>
  </si>
  <si>
    <t>Prozor P8 - soba</t>
  </si>
  <si>
    <t>Demontaža trokrilnog PVC prozora s roletom sobe na istočnom pročelju u prizemlju, dva krila zaokretno-otklopna, jedno krilo fiksno. U stavku uključena demontaža krila, doprozornika, rolete, prozorskih klupčica i svih elemenata prozora i okova. Stavka uključuje i odvoz na gradski deponij.</t>
  </si>
  <si>
    <t>P8 : 233/125cm</t>
  </si>
  <si>
    <t>Prozor P9 - velika soba</t>
  </si>
  <si>
    <t>Demontaža jednokrilnog otklopnog dvostrukog drvenog prozora velike sobe na istočnom pročelju u prizemlju. U stavku uključena demontaža krila, doprozornika, prozorskih klupčica i svih elemenata prozora i okova. Stavka uključuje i odvoz na gradski deponij.</t>
  </si>
  <si>
    <t>P9 : 160/82cm</t>
  </si>
  <si>
    <t>Prozor P10 - soba</t>
  </si>
  <si>
    <t>Demontaža vanjskog peterokrilnog, dvostrukog drvenog prozora dimenzija 360/141cm na pročelju građevine u prizemlju. Tri su krila zaokretna, dva fiksna. U stavku uključena demontaža krila s dvostrukim staklom, doprozornika, prozorskih klupčica i svih elemenata prozora i okova. Mehanizam rolete ostaje, stanje same rolete (drvenih letvica) procijeniti na licu mjesta i obnoviti ili izvesti nanovo po uzoru na postojeće. Stavka uključuje i odvoz na gradski deponij.</t>
  </si>
  <si>
    <t>P10:  365/160 cm</t>
  </si>
  <si>
    <t>Prozor i vrata P11 - boravak</t>
  </si>
  <si>
    <t>Demontaža vanjske četverokrilne dvostruke drvene stijene s vratima i prozorom dimenzija 365/247cm prema balkonu na južnom pročelju građevine u prizemlju. Vrata su zaokretna, a prozor ima jedno krilo zaokretno i dva fiksna. U stavku je uključena demontaža krila s dvostrukim staklom, doprozornika, prozorskih klupčica, zaštitnih rešetki i svih elemenata prozora i okova. Stavka uključuje i odvoz na gradski deponij.</t>
  </si>
  <si>
    <t>P11:  365/247(173) cm</t>
  </si>
  <si>
    <t>VANJSKA STOLARIJA - KAT</t>
  </si>
  <si>
    <t>Prozor P12 - sobe i kupaonica</t>
  </si>
  <si>
    <t>Demontaža drvenog trokrilnog dvostrukog prozora na sjevernom pročelju na katu. U stavku uključena demontaža krila, doprozornika, prozorskih klupčica i svih elemenata prozora i okova. Mehanizam rolete ostaje, stanje same rolete (drvenih letvica) procijeniti na licu mjesta i obnoviti ili izvesti nanovo po uzoru na postojeće. Stavka uključuje i odvoz na gradski deponij.</t>
  </si>
  <si>
    <t>P12: 233/126cm</t>
  </si>
  <si>
    <t>Prozor P13 - soba</t>
  </si>
  <si>
    <t>Demontaža drvenog četverokrilnog dvostrukog prozora na južnom pročelju na katu. U stavku uključena demontaža krila, doprozornika, prozorskih klupčica i svih elemenata prozora i okova. Mehanizam rolete ostaje, stanje same rolete (drvenih letvica) procijeniti na licu mjesta i obnoviti ili izvesti nanovo po uzoru na postojeće. Stavka uključuje i odvoz na gradski deponij.</t>
  </si>
  <si>
    <t>P13: 365/162cm</t>
  </si>
  <si>
    <t>14.</t>
  </si>
  <si>
    <t>Prozor i vrata P14 - soba</t>
  </si>
  <si>
    <t>Demontaža vanjske četverokrilne dvostruke drvene stijene s vratima i prozorom dimenzija 365/242cm prema balkonu na južnom pročelju građevine na katu. Vrata su zaokretna, a prozor ima jedno krilo zaokretno i dva fiksna. U stavku je uključena demontaža krila s dvostrukim staklom, doprozornika/dovratnika, prozorskih klupčica i svih elemenata prozora i okova. Mehanizam rolete ostaje, stanje same rolete (drvenih letvica) procijeniti na licu mjesta i obnoviti ili izvesti nanovo po uzoru na postojeće. Stavka uključuje i odvoz na gradski deponij.</t>
  </si>
  <si>
    <t>P14: 365/242cm</t>
  </si>
  <si>
    <t>15.</t>
  </si>
  <si>
    <t>zaštitna rešetka svih suterenskih prozora</t>
  </si>
  <si>
    <t>16.</t>
  </si>
  <si>
    <t>17.</t>
  </si>
  <si>
    <t>18.</t>
  </si>
  <si>
    <t>19.</t>
  </si>
  <si>
    <t>20.</t>
  </si>
  <si>
    <t>Iskop zemlje za temeljne stope stupova nadstrešnice</t>
  </si>
  <si>
    <t>Demontaža postojeće metalne ograde visine 82cm na stubištu i podestu kojim se pristupa s kote ulice do etaže visokog prizemlja. Ogradu treba pažljivo demontirati, označiti i pohraniti na gradilištu kako bi se nakon izmjene podova i fasade mogla ponovo montirati. U stavku uključena demontaža, zaštita i pohrana. Prije obnove, potrebno je izvesti istražne radove naliča bravarije kako bi obnova boje bila u tonu i sjaju kao izvorna.</t>
  </si>
  <si>
    <t xml:space="preserve">Demontaža postojeće metalne ograde visine 120cm. Ogradu treba pažljivo demontirati, označiti i pohraniti na gradilištu kako bi se mogle napraviti prilagodbe i nakon izmjene podova i fasade ponovo montirati. U stavku uključena demontaža, zaštita i pohrana. Prije obnove, potrebno je izvesti istražne radove naliča bravarije kako bi obnova boje bila u tonu i sjaju kao izvorna.
</t>
  </si>
  <si>
    <t>B</t>
  </si>
  <si>
    <t>GRAĐEVINSKI RADOVI</t>
  </si>
  <si>
    <t>BETONSKI RADOVI</t>
  </si>
  <si>
    <t>Betoniranje podloge vanjske natkrivene staze</t>
  </si>
  <si>
    <t>beton</t>
  </si>
  <si>
    <t>oplata</t>
  </si>
  <si>
    <t>Betoniranje temelja rampe za vozila</t>
  </si>
  <si>
    <t>Dobava materijala i betoniranje trakastih temelja zidova rampe za osobna vozila dimenzija š30cmxh30cm. Betoniranje armiranim betonom tlačne čvrstoće C25/30 (MB30), 2500 kg/m3.</t>
  </si>
  <si>
    <t>Betoniranje temelja čelične nadstrešnice parkinga</t>
  </si>
  <si>
    <t>Betoniranje zidova rampe za vozila</t>
  </si>
  <si>
    <t>Dobava materijala i betoniranje zidova rampe za osobna vozila dimenzija š=20cm, visina promjenjiva h=10-81cm. Betoniranje armiranim betonom tlačne čvrstoće C25/30 (MB30), 2500 kg/m3.</t>
  </si>
  <si>
    <t>Betoniranje ploče rampe za vozila</t>
  </si>
  <si>
    <t>Dobava materijala i betoniranje armiranobetonske ploče rampe za osobna vozila širine 3,15m i debljine 16cm. Nagib rampe 9%. Prilagoditi nagib stvarnom stanju na terenu! Betoniranje armiranim betonom tlačne čvrstoće C25/30 (MB30), 2500 kg/m3.</t>
  </si>
  <si>
    <t>Betoniranje vodomjernog okna</t>
  </si>
  <si>
    <t>vodomjerno vel. 110 x 220 x 180 cm</t>
  </si>
  <si>
    <t>Betoniranje revizijskog okna</t>
  </si>
  <si>
    <t>vel. 140/100 cm, d =190 cm</t>
  </si>
  <si>
    <t>ZIDARSKI RADOVI</t>
  </si>
  <si>
    <t>Zidanje vanjskog parapetnog zida blok opekom 30cm</t>
  </si>
  <si>
    <t>Krpanje šliceva nakon instalacija</t>
  </si>
  <si>
    <t>Krpanje šliceva nakon izvedenih instalaterskih radova te razni sitni popravci</t>
  </si>
  <si>
    <t>m</t>
  </si>
  <si>
    <t>Čišćenje objekta</t>
  </si>
  <si>
    <t>Čišćenje i održavanje objekta tijekom obavljanja građevinskih radova. Potrebno je na dnevnoj bazi propisno ukloniti svu ambalažu, otpad i ostale materijale kojima nije mjesto na gradilištu. Za odvijanje pojedinih radova i faza moraju biti osigurani optimalni i sigurni uvjeti. Na gradilištu mora biti osiguran prostor i odvojeni spremnici za otpad (papir, drvo, metal...). Stavka uključuje i završno čišćenje objekta prije primopredaje. Obračun po bruto površini građevine.</t>
  </si>
  <si>
    <t>HIDROIZOLATERSKI RADOVI</t>
  </si>
  <si>
    <t>Prekid toka kapilarne vlage u zidovima suterena</t>
  </si>
  <si>
    <t>Izvedba prekida toka kapilarne vlage u zidovima suterena. Zidovi debljine 40cm. Na zidovima s kojih je skinuta žbuka, pokrpaju se cementnom žbukom veće pukotine i  nakon što se osuše, buše se rupe promjera 2-3 cm iznad visine poda pod kutom 30-45 stupnjeva, cik-cak u dva reda. Razmak između rupa u jednom redu treba biti 10-12 cm, a između redova 8-10 cm. Dubina rupa treba biti 5 cm manja od debljine zida. Nakon izbušenih i otprašenih rupa u iste se ulijeva preko dozirne posude silikonska mikro emulzija razrijeđena čistom vodom po uputi proizvođača. Po zasićenju podloge, bušotine ostaviti otvorene 50 do 60 dana, a nakon toga ih zatvoriti mineralnom masom za zaštitu od vlage. Obračun po m1 injektiranog zida.</t>
  </si>
  <si>
    <t>Hidroizolacija poda suterena</t>
  </si>
  <si>
    <t>Dobava materijala i izvedba hidroizolacije poda suterena (izuzev poda kupaonice koja je kasnije obračunata u stavci hidroizolacije mokrih čvorova) s dvije varene ljepenke. Na suhu betonsku podlogu nanese se prajmer na bazi bitumena, na koje se vare ljepenke u dva sloja s preklopima od 10 cm. Ljepenke se vertikalno dižu na zidove visine 8-10 cm. Obračun po m2 izolirane površine.</t>
  </si>
  <si>
    <t>Hidroizolacija natkrivene terase</t>
  </si>
  <si>
    <t>pod</t>
  </si>
  <si>
    <t>sokl</t>
  </si>
  <si>
    <t>m1</t>
  </si>
  <si>
    <t>Hidroizolacija  krova</t>
  </si>
  <si>
    <t xml:space="preserve">Dobava materijala te polaganje hidroizolacije jednostrešnog kosog krova - vodonepropusne paropropusne krovne folije - višeslojne membrane. Krovnu foliju postaviti na daščanu oplatu, oko krovnih prodora HI podići 20cm, sve izvesti prema uputama proizvođača. </t>
  </si>
  <si>
    <t>krovna ploha</t>
  </si>
  <si>
    <t>prodori</t>
  </si>
  <si>
    <t>Hidroizolacija mokrih čvorova</t>
  </si>
  <si>
    <t>spojevi pod-zid</t>
  </si>
  <si>
    <t>spojevi zid-zid</t>
  </si>
  <si>
    <t>zid</t>
  </si>
  <si>
    <t>Hidroizolacija loggie i balkona</t>
  </si>
  <si>
    <t>METALNE KONSTRUKCIJE</t>
  </si>
  <si>
    <t>Čelična konstrukcija nadstrešnice nad ulazom u suterenu</t>
  </si>
  <si>
    <t>Dobava i montaža čelične nadstrešnice kod ulaza u kuću u suterenu. Konstrukcija se sastoji od konzolnih čeličnih nosača minimalnog presjeka, sidrenih u betonski nadvoj nad ulazom. Nadstrešnica tlocrtnih dimenzija 2.70 x 1.05 m, pokrov od stakla. Staklena ploha prozirna, staklo lamelirano. Ploha nadstrešnice ravna, u nagibu od minimalno 2%. Elementi međusobno vareni, cinčani i bojani u RAL 9010.</t>
  </si>
  <si>
    <t>Čelična konstrukcija nadstrešnice nad ulazom u prizemlju</t>
  </si>
  <si>
    <t>Dobava i montaža čelične konstrukcije nadstrešnice kod ulaza u kuću. Konstrukcija se sastoji od konzolnih čeličnih nosača minimalnog presjeka, sidrenih u betonsku gredu nad ulazom. Nadstrešnica tlocrtnih dimenzija 2.50 x 1.05 m. Pokrov od stakla, staklo prozirno, lamelirano. Ploha nadstrešnice ravna, u nagibu minimalno 2%. Elementi međusobno vareni, cinčani i bojani u RAL 9010.</t>
  </si>
  <si>
    <t>Čelična konstrukcija nadstrešnice nad parkirnim mjestima</t>
  </si>
  <si>
    <t>Ojačanja greda čeličnim trakama</t>
  </si>
  <si>
    <t>KROVOPOKRIVAČKI RADOVI</t>
  </si>
  <si>
    <t>Izvedba limenog pokrova sa svim potrebnim slojevima</t>
  </si>
  <si>
    <t>opšavi rubova</t>
  </si>
  <si>
    <t>opšavi prodora</t>
  </si>
  <si>
    <t>C</t>
  </si>
  <si>
    <t>OBRTNIČKI RADOVI</t>
  </si>
  <si>
    <t>STOLARSKE STAVKE</t>
  </si>
  <si>
    <t>Montaža vrata u postojećem otvoru - V1</t>
  </si>
  <si>
    <t>D</t>
  </si>
  <si>
    <t>kom.</t>
  </si>
  <si>
    <t>Montaža vrata u novom zidu - V1</t>
  </si>
  <si>
    <t>L</t>
  </si>
  <si>
    <t>Protupožarna vrata - V1v</t>
  </si>
  <si>
    <t>Montaža vrata u postojećem otvoru - V2</t>
  </si>
  <si>
    <t>Montaža vrata u postojećem zidu - V3</t>
  </si>
  <si>
    <t>Montaža vrata u novom zidu - V3</t>
  </si>
  <si>
    <t>Montaža protupožarnih vrata V3v</t>
  </si>
  <si>
    <t>Montaža vrata u novom zidu - V4</t>
  </si>
  <si>
    <t>Dobava i ugradnja unutarnjih sobnih vrata. Zidarska mjera otvora 354x231cm, dovratnici se učvršćuju u postojeći zid od opeke. Klizno preklopna, dvokrilna, zvukoizolirajući sendvič panel, vanjske plohe od MDF-a bojanog u bijelu polumat boju RAL 9003. Bez donje vodilice, gornja vodilica minimalnog presjeka, u boji panela. Svi elementi glatki, bez utora i profilacija. Rubovi pod 90 stupnjeva. Sav okov srebrne boje. Mogućnost zaključavanja. U stavku uključena izmjera otvora za ugradnju, dobava, montaža i okov.</t>
  </si>
  <si>
    <t>Montaža vrata u novom zidu - V5</t>
  </si>
  <si>
    <t>Dobava i ugradnja unutarnjih sobnih vrata. Zidarska mjera otvora 243x280cm, dovratnici se učvršćuju u postojeći zid od opeke. Klizno preklopna, dvokrilna, krila od MDF-a lakiranog polumat u bijelu boju, RAL 9003. Bez donje vodilice, gornja vodilica minimalnog presjeka, u boji krila. Svi elementi glatki, bez utora i profilacija. Rubovi pod 90 stupnjeva. Sav okov srebrne boje. U stavku uključena izmjera otvora za ugradnju, dobava, montaža i okov.</t>
  </si>
  <si>
    <t>Montaža vrata u novom zidu - V6</t>
  </si>
  <si>
    <t>Dobava i ugradnja unutarnjih sobnih vrata. Zidarska mjera otvora 364x280cm, dovratnici se učvršćuju u postojeći zid od opeke. Klizno preklopna, dvokrilna, krila od MDF-a lakiranog polumat u bijelu boju, RAL 9003. Svi elementi glatki, bez utora i profilacija. Rubovi pod 90 stupnjeva. Sav okov srebrne boje. U stavku uključena izmjera otvora za ugradnju, dobava, montaža i okov.</t>
  </si>
  <si>
    <t>Montaža protupožarnih vrata - V7v</t>
  </si>
  <si>
    <t>Dobava i ugradnja prozora u suterenu. Ugradnja u postojeći zid od opeke i betona, ukupna debljina zida povećana zbog izvedbe toplinske žbuke. Jednostruki, ostakljeni IZO staklom, dva stakla 4+16+4mm, punjeno plinom. Low-e premaz. Materijal: drvo, lakirano prema odrednicama istražnih radova naliča stolarije; dovratnici, okviri i okovi što sličnijih dimenzija postojećim prozorima. Stavka uključuje izmjeru postojećih prozora kako bi se napravio što sličniji prozor postojećem, izmjeru otvora za ugradnju, prozorske klupčice unutarnje, dobavu i ugradnju.</t>
  </si>
  <si>
    <t>Dobava i ugradnja prozora i vrata u suterenu. Ugradnja u postojeći zid od opeke i betona, ukupna debljina zida povećana zbog izvedbe toplinske žbuke. Jednostruki, ostakljeni IZO staklom, dva stakla 4+16+4mm, punjeno plinom. Low-e premaz. Materijal: drvo, lakirano prema odrednicama istražnih radova naliča stolarije; dovratnici, okviri i okovi što sličnijih dimenzija izvornim prozorima. Stavka uključuje izmjeru otvora za ugradnju, izradu radioničkih nacrta prema stavci projektanta i po uzoru na postojeću drvenu stolariju s nužnim prilagodbama, prozorske klupčice unutarnje, dobavu i ugradnju.</t>
  </si>
  <si>
    <t>Dobava i ugradnja prozora i vrata u suterenu. Ugradnja u postojeći zid od opeke i betona, ukupna debljina zida povećana zbog izvedbe toplinske žbuke. Jednostruki, ostakljeni IZO staklom, dva stakla 4+16+4mm, punjeno plinom. Low-e premaz. Materijal: drvo, lakirano prema odrednicama istražnih radova naliča stolarije; dovratnici, okviri i okovi što sličnijih dimenzija postojećim prozorima. Stavka uključuje izmjeru otvora za ugradnju, izradu radioničkih nacrta prema stavci projektanta i po uzoru na postojeću drvenu stolariju s nužnim prilagodbama, prozorske klupčice unutarnje, dobavu i ugradnju.</t>
  </si>
  <si>
    <t>P5:  360/221(143) cm</t>
  </si>
  <si>
    <t>Obnova vanjskog 21-dijelnog drvenog prozora dimenzija 222/96cm na pročelju građevine u prizemlju. Prozor se reparira prema izvornom i uputama iz istražnih radova na pročelju građevine. Dobava i ugradnja unutarnjeg drvenog prozora s IZO staklom (dva stakla i komora punjena plinom) jednakih dimenzija i podjele kao postojeći. Sve opisano u grafičkom dijelu stavki. Nadomjestiti krilo koje nedostaje. Lakirano prema odrednicama istražnih radova naliča stolarije; dovratnici, okviri i okovi što sličnijih dimenzija postojećim prozorima. Stavka uključuje izmjeru otvora za ugradnju, dobavu i ugradnju.</t>
  </si>
  <si>
    <t>Dobava i ugradnja prozora s drvenom roletom na škarice u prizemlju. Ugradnja u postojeći zid od opeke i betona, ukupna debljina zida povećana zbog izvedbe toplinske žbuke. Jednostruki, ostakljeni IZO staklom, dva stakla 4+16+4mm, punjeno plinom. Low-e premaz. Materijal: drvo, lakirano prema odrednicama istražnih radova naliča stolarije; dovratnici, okviri i okovi što sličnijih dimenzija izvornim prozorima. Stavka uključuje izmjeru otvora za ugradnju, izradu radioničkih nacrta prema stavci projektanta i po uzoru na postojeću drvenu stolariju s nužnim prilagodbama, prozorske klupčice unutarnje, dobavu i ugradnju.</t>
  </si>
  <si>
    <t>Dobava i ugradnja prozora u prizemlju. Ugradnja u postojeći zid od opeke i betona, ukupna debljina zida povećana zbog izvedbe toplinske žbuke. Jednostruki, ostakljeni IZO staklom, dva stakla 4+16+4mm, punjeno plinom. Low-e premaz. Materijal: drvo, lakirano prema odrednicama istražnih radova naliča stolarije; dovratnici, okviri i okovi što sličnijih dimenzija postojećim prozorima. Stavka uključuje izmjeru otvora za ugradnju, izradu radioničkih nacrta prema stavci projektanta i po uzoru na postojeću drvenu stolariju s nužnim prilagodbama, prozorske klupčice unutarnje, dobavu i ugradnju.</t>
  </si>
  <si>
    <t>21.</t>
  </si>
  <si>
    <t>Dobava i ugradnja prozora u prizemlju. Ugradnja u postojeći zid od opeke i betona, ukupna debljina zida povećana zbog izvedbe toplinske žbuke. Jednostruki, ostakljeni IZO staklom, dva stakla 4+16+4mm, punjeno plinom. Low-e premaz. Materijal: drvo, lakirano prema odrednicama istražnih radova naliča stolarije; dovratnici, okviri i okovi što sličnijih dimenzija postojećim prozorima. Stavka uključuje izmjeru otvora za ugradnju, izradu prozora, popravak stare ili novu roletu, prozorske klupčice unutarnje, dobavu i ugradnju.</t>
  </si>
  <si>
    <t>22.</t>
  </si>
  <si>
    <t>Dobava i ugradnja prozora i vrata prema balkonu u prizemlju. Ugradnja u postojeći zid od opeke i betona, ukupna debljina zida povećana zbog izvedbe toplinske žbuke. Jednostruki, ostakljeni IZO staklom, dva stakla 4+16+4mm, punjeno plinom. Low-e premaz. Materijal: drvo, lakirano prema odrednicama istražnih radova naliča stolarije; dovratnici, okviri i okovi što sličnijih dimenzija postojećim prozorima. Stavka uključuje izmjeru otvora za ugradnju, izradu prozora, popravak stare ili novu roletu, prozorske klupčice unutarnje, dobavu i ugradnju.</t>
  </si>
  <si>
    <t>23.</t>
  </si>
  <si>
    <t>Prozor P12 - sobe</t>
  </si>
  <si>
    <t>Dobava i ugradnja prozora na katu. Ugradnja u postojeći zid od opeke i betona, ukupna debljina zida povećana zbog izvedbe toplinske žbuke. Jednostruki, ostakljeni IZO staklom, dva stakla 4+16+4mm, punjeno plinom. Low-e premaz. U postojeći raster uklopiti element kojim se preko prozora izvodi zid od GK ploča i dijeli prostor na dva. Materijal: drvo, lakirano prema odrednicama istražnih radova naliča stolarije; dovratnici, okviri i okovi što sličnijih dimenzija postojećim prozorima. Stavka uključuje izmjeru otvora za ugradnju, izradu radioničkih nacrta prema stavci projektanta i po uzoru na postojeću drvenu stolariju s nužnim prilagodbama, prozorske klupčice unutarnje, popravak stare ili novu roletu, dobavu i ugradnju.</t>
  </si>
  <si>
    <t>24.</t>
  </si>
  <si>
    <t>Prozor i vrata P13 - soba</t>
  </si>
  <si>
    <t>Dobava i ugradnja prozora i vrata prema balkonu na katu. Ugradnja u postojeći zid od opeke i betona, ukupna debljina zida povećana zbog izvedbe toplinske žbuke. Jednostruki, ostakljeni IZO staklom, dva stakla 4+16+4mm, punjeno plinom. Low-e premaz. Materijal: drvo, lakirano prema odrednicama istražnih radova naliča stolarije; dovratnici, okviri i okovi što sličnijih dimenzija postojećim prozorima. Stavka uključuje izmjeru otvora za ugradnju, izradu radioničke stavke prema nacrtu projektanta s nužnim prilagodbama, izradu prozora, popravak stare ili novu roletu, prozorske klupčice unutarnje, dobavu i ugradnju.</t>
  </si>
  <si>
    <t>P13: 365/242cm</t>
  </si>
  <si>
    <t>25.</t>
  </si>
  <si>
    <t>Dobava i ugradnja prozora i vrata prema balkonu na katu. Ugradnja u postojeći zid od opeke i betona, ukupna debljina zida povećana zbog izvedbe toplinske žbuke. Jednostruki, ostakljeni IZO staklom, dva stakla 4+16+4mm, punjeno plinom. Low-e premaz. Materijal: drvo, lakirano prema odrednicama istražnih radova naliča stolarije; dovratnici, okviri i okovi što sličnijih dimenzija postojećim prozorima. Stavka uključuje izmjeru otvora za ugradnju, izradu prozora, novu roletu od drvenih letvica na škarice, po uzoru na izvornu, prozorske klupčice unutarnje, dobavu i ugradnju.</t>
  </si>
  <si>
    <t>BRAVARSKE STAVKE</t>
  </si>
  <si>
    <t>Krovni prozor za odimljavanje P16</t>
  </si>
  <si>
    <t>Dobava i ugradnja vanjskog krovnog prozora na krovnoj plohi nagiba 7 stupnjeva, pokrov falcani lim. Dimenzije otvora/prozora 90/120cm, ugradnja u drveno krovište, obloženo vatrootpornim gipskartonskim pločama oko otvora. Okvir prozora prema unutarnjem prostoru obučen u drvo zaštićeno bijelim lakom, izvana pokrovni profili od antracit-sivo bojanog aluminija (kao RAL Classic 7043), središnji ovjes, ručka za otvaranje s donje strane, ventilacijski preklop, dvostruko brtvljenje, trostruko energetsko sigurnosno staklo (6mm laminirano + 12mm argon + 3mm float staklo + 12mm argon + 4mm vanjsko kaljeno), Upr=1.1W/m2K (Ust=0.7W/m2K), Rpr=35 dB; potreban originalni opšav za profilirani pokrov limom. Prozor za odimljavanje aktivira se automatski pomoću dimnog senzora ili ručno pomoću jedinice za aktivaciju. Prirodna ventilacija aktivira se pomoću integriranog prekidača u kontrolnom sustavu ili preko pomoćnog zidnog prekidača.
Potrebne mjere provjeriti na licu mjesta. Ugradnju izvršiti prema uputama proizvođača.</t>
  </si>
  <si>
    <t>Ograda rukohvata unutarnjeg stubišta - Br11n</t>
  </si>
  <si>
    <t>Izrada i ugradnja rukohvata internih stubišta. Materijal drveni profil 40x40mm s ufrezanim profilom za LED rasvjetu, učvršćen u zid preko čeličnih nosača bojanih u bijelo. Sve prema nacrtu.</t>
  </si>
  <si>
    <t>Ograda vanjskog stubišta i prilaznog podesta s ulice - Br1n</t>
  </si>
  <si>
    <t>Izrada i ugradnja ograde vanjskog stubišta koje vodi iz suterena prema koti ulice i prilaznog podesta prema ulici. Materijal rukohvata čelični profil okruglog šupljeg presjeka promjera 40mm debljine 4mm, koji se postavlja na stupove okruglog šupljeg presjeka promjera 40mm učvršćene vertikalno u betonsku podlogu. Ispuna od horizontala okruglog presjeka promjera 15mm. Sve prema nacrtu stavke. Stavka uključuje izradu, dobavu i ugradnju ograde. Obračun po komadu ograde kao cjeline.</t>
  </si>
  <si>
    <t>Segment ulične ograde s vratima Br-6n</t>
  </si>
  <si>
    <t>Izrada i ugradnja vrata ograde prema rampi za vozila i prilagodba segmenta postojeće ulične ograde. Materijal: čelična mreža u okviru. Vrata za vozila dvokrilna, ukupne svijetle širine  3.15 m, te, visine 1.17m. Otvaranje vrata mehanički i elektronski pomoću motora koji je ugrađen sa unutarnje strane. Sve prema nacrtu stavke. Stavka uključuje izradu radioničkih nacrta, izradu vrata i ograde, dobavu i montažu vrata i ograde. Obračun po komadu ograde kao cjeline.</t>
  </si>
  <si>
    <t>Montaža demontirane ograde Br2, Br3</t>
  </si>
  <si>
    <t>Br2,Br3</t>
  </si>
  <si>
    <t>Montaža prilagođenih ograda Br4n, Br5n</t>
  </si>
  <si>
    <t xml:space="preserve">Izrada, dovoz i montaža prilagođenih ograda loggie u prizemlju i balkona na katu. Nova ograda montira se na slojeve poda koji su zadebljani radi toplinske izolacije, ali mora ostati u kontinuitetu s ogradom na susjednoj građevini. Iz tog se razloga skraćuju stupovi ograde i povisuje nadograđeni segment ograde koji je nadodan radi sigurnosti korištenja. Stavka uključuje izradu radioničkih nacrta, prilagodbu postojeće ograde, obnovu, dovoz i montažu. </t>
  </si>
  <si>
    <t>Br4n</t>
  </si>
  <si>
    <t>Br5n</t>
  </si>
  <si>
    <t>Izrada i montaža novih pregrada prema susjedu</t>
  </si>
  <si>
    <t>Izrada, dobava i montaža pregrada prema susjedu raznih dimenzija. Pregrade izvedene u čeličnoj konstrukciji s ispunom od mutnog sigurnosnog stakla. Širina čeličnih profila i podjela - sve izraditi po uzoru na postojeće pregrade prema susjedu i prema nacrtu stavki.</t>
  </si>
  <si>
    <t>pregrada: Br7n - protupožarna</t>
  </si>
  <si>
    <t>pregrada: Br8n - protupožarni segment</t>
  </si>
  <si>
    <t>pregrada: Br9n</t>
  </si>
  <si>
    <t>pregrada: Br10n - protupožarni segment</t>
  </si>
  <si>
    <t>Izrada i montaža novih prozorskih rešetki</t>
  </si>
  <si>
    <t xml:space="preserve">Izrada, dobava i montaža novih čeličnih zaštitnih rešetki na otvorima u suterenu. Rešetke se izrađuju od horizontalno postavljenih vučenih čeličnih profila debljine 5mm u okviru koji se vijcima učvršćuje u zidarski otvor prozora. Sve mjere kontrolirati na licu mjesta. Čelične rešetke cinčane i bojane u isti RAL kao ostala bravarija na zgradi, a sve prem Elaboratu istražnih radova na pročelju građevine. Obračun po komadu. </t>
  </si>
  <si>
    <t>P1: Prozori, jednokrilni: 63/84cm</t>
  </si>
  <si>
    <t>P2: Prozori, jednokrilni: 58/84cm</t>
  </si>
  <si>
    <t>P4: Prozor, dvodjelni, trokrilni: 230/142cm</t>
  </si>
  <si>
    <t>P3: Vrata + prozor: 231/231(141)cm</t>
  </si>
  <si>
    <t>P5: Vrata + prozor: 231/223(141)cm</t>
  </si>
  <si>
    <t>GIPSKARTONSKI RADOVI</t>
  </si>
  <si>
    <t>Pregradni zidovi - GK - suteren</t>
  </si>
  <si>
    <t>Izvedba pregradnih zidova od GK ploča debljine 12.5mm, na pocinčanoj potkonstrukciji d=50mm, obloženo u dva sloja. Punjeno mineralnom vunom 50mm. Gletano, brušeno i spremno za ličenje. Spojeve s postojećim zidom popuniti bandažirati. Otvor za vrata u zidu prema sobi dimenzija 90x210cm. Uključen sav potreban materijal i predradnje prema preporuci proizvođača. Obračun prema površini zida kao sustava - obostrano dvostruke GK ploče.</t>
  </si>
  <si>
    <t>Pregradni zid kupaonice - GK/GKI - suteren</t>
  </si>
  <si>
    <t>Izvedba pregradnog zida od GK i GKI ploča debljine 12.5mm, na pocinčanoj potkonstrukciji d=50mm, obloženo u dva sloja. Jedna strana zida obložena običnim pločama, a druga vodootpornim. Punjeno mineralnom vunom 50mm. Gletano, brušeno i spremno za ličenje. Otvor za vrata u zidu prema sanitarijama za OSI dimenzija 100x210cm. Spojeve s postojećim zidom popuniti bandažirati. Uključen sav potreban materijal i predradnje prema preporuci proizvođača. Obračun prema površini zida kao sustava - obostrano dvostruke GK ploče.</t>
  </si>
  <si>
    <t>Oblaganje ugradbenog vodokotlića - suteren</t>
  </si>
  <si>
    <t>Oblaganje sustava ugradbenog vodokotlića GKI pločama debljine 12.5mm, na potkonstrukciji sustava koji se ugrađuje, obloženo u jednom sloju. Oblaganje vlagootpornim GKI pločama. Zid će se oblagati keramičkim pločicama. Spojeve sa postojećim zidom popuniti bandažirati. Uključen sav potreban materijal i predradnje prema preporuci proizvođača.</t>
  </si>
  <si>
    <t>Oblaganje kanalizacijske vertikale K2 - suteren</t>
  </si>
  <si>
    <t>Oblaganje vertikalne odvodne cijevi koja prolazi u kutu prostorije arhive GKI pločama debljine 12.5mm, na pocinčanoj potkonstrukciji, obloženo u jednom sloju. Punjeno mineralnom vunom 50mm. Oblaganje vlagootpornim GKI pločama. Gletano, brušeno i spremno za ličenje. Spojeve sa postojećim zidom popuniti bandažirati. Uključen sav potreban materijal i predradnje prema preporuci proizvođača.</t>
  </si>
  <si>
    <t>Pregradni zidovi GK - prizemlje</t>
  </si>
  <si>
    <t>Izvedba pregradnih zidova u punoj visini od GK ploča debljine 12.5mm, na pocinčanoj potkonstrukciji d=50mm, obloženo u dva sloja. Punjeno mineralnom vunom 50mm. Gletano, brušeno i spremno za ličenje. Spojeve sa postojećim zidom popuniti bandažirati. Uključen sav potreban materijal i predradnje prema preporuci proizvođača. Obračun prema površini zida kao sustava - obostrano dvostruke GK ploče.</t>
  </si>
  <si>
    <t>Pregradni vatrootporni zidovi GK - prizemlje</t>
  </si>
  <si>
    <t>Izvedba pregradnih zidova u punoj visini od vatrootpornih GK ploča debljine 12.5mm, na pocinčanoj potkonstrukciji d=50mm, obloženo obostrano u dva sloja. Punjeno mineralnom vunom 50mm. Gletano, brušeno i spremno za ličenje. Spojeve sa postojećim zidom popuniti bandažirati. Uključen sav potreban materijal i predradnje prema preporuci proizvođača. Obračun prema površini zida kao sustava - obostrano dvostruke vatrootporne GK ploče.</t>
  </si>
  <si>
    <t>Zatvaranje postojećeg otvora u zidu - prizemlje</t>
  </si>
  <si>
    <t>Izvedba plohe zida na mjestu pozicije vrata 90x210cm u prizemlju. Zid od vatrootpornih GK ploča debljine 12.5mm, na pocinčanoj potkonstrukciji d=50mm, obostrano obloženo u dva sloja. Punjeno mineralnom vunom 50mm. Gletano, brušeno i spremno za ličenje. Spojeve s postojećim zidom popuniti bandažirati. Uključen sav potreban materijal i predradnje prema preporuci proizvođača. Obračun prema površini zida kao sustava - obostrano dvostruke vatrootporne GK ploče.</t>
  </si>
  <si>
    <t>Oblaganje kanalizacijske vertikale K2 - prizemlje</t>
  </si>
  <si>
    <t>Oblaganje vertikalne odvodne cijevi koja prolazi u kutu čajne kuhinje GKI pločama debljine 12.5mm, na pocinčanoj potkonstrukciji, obloženo u jednom sloju. Punjeno mineralnom vunom 50mm. Oblaganje vlagootpornim GKI pločama. Impregnirano, gletano, brušeno i spremno za ličenje. Spojeve sa postojećim zidom popuniti bandažirati. Uključen sav potreban materijal i predradnje prema preporuci proizvođača.</t>
  </si>
  <si>
    <t>Oblaganje elektroormarića - prizemlje</t>
  </si>
  <si>
    <t>Oblaganje elektroormarića koji je montiran uz dimnjak u prizemlju GK pločama debljine 12.5mm, na pocinčanoj potkonstrukciji, obloženo u jednom sloju, od poda do stropa. Impregnirano, gletano, brušeno i spremno za ličenje. Spojeve sa postojećim zidom popuniti bandažirati. Uključen sav potreban materijal i predradnje prema preporuci proizvođača.</t>
  </si>
  <si>
    <t>Pregradni zidovi GK - kat</t>
  </si>
  <si>
    <t>Izvedba pregradnih zidova od gipskartonskih ploča debljine 10 cm u punoj visini na katu i zatvaranje postojećih otvora - unutarnjeg prozora i vrata između dvije sobe. Ploče debljine 12.5mm, na pocinčanoj potkonstrukciji d=50mm, obloženo u dva sloja. Punjeno mineralnom vunom 50mm. Gletano, brušeno i spremno za ličenje. Spojeve s postojećim zidom popuniti bandažirati. Uključen sav potreban materijal i predradnje prema preporuci proizvođača. Obračun prema površini zida kao sustava - obostrano dvostruke GK ploče.</t>
  </si>
  <si>
    <t>Pregradni vatrootporni zidovi GK - kat</t>
  </si>
  <si>
    <t>Izvedba pregradnih zidova u punoj visini u hodniku i između ureda i hodnika na katu. Zid od vatrootpornih GK ploča debljine 12.5mm, na pocinčanoj potkonstrukciji d=50mm, obostrano obloženo u dva sloja. Punjeno mineralnom vunom 50mm. Gletano, brušeno i spremno za ličenje. Spojeve s postojećim zidom popuniti bandažirati. Uključen sav potreban materijal i predradnje prema preporuci proizvođača. Obračun prema površini zida kao sustava - obostrano dvostruke vatrootporne GK ploče.</t>
  </si>
  <si>
    <t>Pregradni zidovi kupaonice - kat</t>
  </si>
  <si>
    <t>Izvedba pregradnog zida kupaonice prema drugim prostorijama. Zid od GK i GKI ploča debljine 12.5mm, na pocinčanoj potkonstrukciji d=50mm, obloženo u dva sloja. Zid prema kupaonici od vlagootpornih GKI ploča, druga strana zida od GK ploča. Punjeno mineralnom vunom 50mm. Gletano, brušeno i spremno za ličenje. Spojeve sa postojećim zidom bandažirati. Postaviti ojačanje za fiksiranje opreme na zid s umivaonikom. Ojačanje od OSB ploča d=20mm, fiksirano za profile u trakama visine 20cm, osno na visini od 100 i 200cm. Uključen sav potreban materijal i predradnje prema preporuci proizvođača.</t>
  </si>
  <si>
    <t>ojačanje, 20cm</t>
  </si>
  <si>
    <t>Oblaganje kanalizacijske vertikale K2 - kat</t>
  </si>
  <si>
    <t>Oblaganje vertikalne odvodne cijevi koja prolazi u kutu radne sobe 03 GKI pločama debljine 12.5mm, na pocinčanoj potkonstrukciji, obloženo u jednom sloju. Punjeno mineralnom vunom 50mm. Oblaganje vlagootpornim GKI pločama. Impregnirano, gletano, brušeno i spremno za ličenje. Spojeve sa postojećim zidom popuniti bandažirati. Uključen sav potreban materijal i predradnje prema preporuci proizvođača.</t>
  </si>
  <si>
    <t>Parapetni zid za oblaganje kanalizacijske cijevi - kat</t>
  </si>
  <si>
    <t>Izvedba parapetnog zida debljine 20cm, visine 45cm, koji skriva odvodnu cijev koja prolazi uza zid ureda (radne sobe 02) GKI pločama debljine 12.5mm, na pocinčanoj potkonstrukciji, obloženo u jednom sloju. Punjeno mineralnom vunom 50mm. Oblaganje vlagootpornim GKI pločama. Impregnirano, gletano, brušeno i spremno za ličenje. Spojeve s postojećim zidom popuniti i bandažirati. Uključen sav potreban materijal i predradnje prema preporuci proizvođača.</t>
  </si>
  <si>
    <t>Oblaganje elektroormarića - kat</t>
  </si>
  <si>
    <t>Oblaganje elektroormarića koji je montiran uz dimnjak na katu pločama debljine 12.5mm, na pocinčanoj potkonstrukciji, obloženo u jednom sloju u punoj visini. Impregnirano, gletano, brušeno i spremno za ličenje. Spojeve s postojećim zidom popuniti bandažirati. Uključen sav potreban materijal i predradnje prema preporuci proizvođača.</t>
  </si>
  <si>
    <t>Spušteni strop od GK ploča</t>
  </si>
  <si>
    <t>Izvedba spuštenog stropa od GK ploča debljine 12.5mm, na pocinčanoj potkonstrukciji. Stropovi su, u odnosu na stari strop od trstike, tj. u odnosu na donju kotu grede, spušteni za 5 cm na etažama prizemlja i kata. Strop u suterenu je niži samo za debljinu GK ploče i potkonstrukcija se mora izvesti između postojećih greda. Gletano, brušeno i spremno za ličenje. Spojeve s postojećim zidom izvesti s fugom širine 12.5mm. Fugu obraditi i pogletati za ličenje. Uključen sav potreban materijal i predradnje prema preporuci proizvođača.</t>
  </si>
  <si>
    <t>prostorije suteren</t>
  </si>
  <si>
    <t>prostorije prizemlje</t>
  </si>
  <si>
    <t>Spušteni strop od vatrootpornih GK ploča</t>
  </si>
  <si>
    <t xml:space="preserve">Izvedba spuštenog stropa od vatrootpornih GK ploča debljine 15mm u dvostrukom sloju, na pocinčanoj potkonstrukciji. Stropovi su, u odnosu na stari strop od trstike, tj. u odnosu na donju kotu grede, spušteni za 5 cm. Gletano, brušeno i spremno za ličenje. Uključen sav potreban materijal i predradnje prema preporuci proizvođača. </t>
  </si>
  <si>
    <t>prostorije kat</t>
  </si>
  <si>
    <t>Spušteni strop od GKI ploča</t>
  </si>
  <si>
    <t>Izvedba spuštenog stropa od GKI ploča debljine 12.5mm u sanitarijama, na pocinčanoj potkonstrukciji. Stropovi su, u odnosu na stari strop od trstike, tj. u odnosu na donju kotu grede, spušteni za 5 cm na etažama prizemlja i kata. Strop u suterenu je niži samo za debljinu GK ploče i potkonstrukcija se mora izvesti između postojećih greda. Gletano, brušeno i spremno za ličenje. Spojeve s postojećim zidom izvesti s fugom širine 12.5mm. Fugu obraditi i pogletati za ličenje. Uključen sav potreban materijal i predradnje prema preporuci proizvođača.</t>
  </si>
  <si>
    <t>kupaonica suteren</t>
  </si>
  <si>
    <t>WC prizemlje</t>
  </si>
  <si>
    <t>Spušteni strop od vatrootpornih GKI ploča</t>
  </si>
  <si>
    <t>Izvedba spuštenog stropa od vatrootpornih GKI ploča debljine 15mm u dvostrukom sloju u kupaonici na katu, na pocinčanoj potkonstrukciji. Gletano, brušeno i spremno za ličenje. Uključen sav potreban materijal i predradnje prema preporuci proizvođača.</t>
  </si>
  <si>
    <t>kupaonica kat</t>
  </si>
  <si>
    <t>Oblaganje zida prema susjedu</t>
  </si>
  <si>
    <t>Dobava materijala i oblaganje zida od opeke i betona prema susjedu vatrootpornim GK pločama debljine 20mm u dvostrukom sloju, na pocinčanoj potkonstrukciji u punoj visini od poda do stropa. Impregnirano, gletano, brušeno i spremno za ličenje. Spojeve s postojećim zidom popuniti bandažirati, sve prema uputama kako se ne bi narušila vatrootpornost. Oblaže se zid na svim etažama prema susjedu. Uključen sav potreban materijal i predradnje prema preporuci proizvođača.</t>
  </si>
  <si>
    <t>PLIVAJUĆI POD</t>
  </si>
  <si>
    <t>*Napomena: Podove je nužno držati na postojećoj koti, međusobno ih izjednačiti (dovesti na istu kotu) imajući na umu završnu oblogu i držati u ravnini s početnom i završnom nastupnom plohom stubišta čija obloga se zadržava.</t>
  </si>
  <si>
    <t>Plivajući podovi u unutarnjem prostoru - suteren</t>
  </si>
  <si>
    <t>Izvedba plivajućeg poda na postojećoj nosivoj konstrukciji u slojevima EPS 2cm + PE folija + suhi estrih 6cm, ukupna debljina slojeva 8cm. Uz rubove prostorija (uz rub zidova) izvesti dilatacijsku traku od EPS-a debljine 1cm. Uključen sav potreban materijal i predradnje. Obračun po m2 površine poda. Dilatacijska traka visine 6cm, obračun po m'.</t>
  </si>
  <si>
    <t>slojevi plivajućeg poda</t>
  </si>
  <si>
    <t>dilatacijska traka</t>
  </si>
  <si>
    <t>Plivajući podovi u unutarnjem prostoru - prizemlje</t>
  </si>
  <si>
    <t>Plivajući podovi u unutarnjem prostoru - kat</t>
  </si>
  <si>
    <t>Toplinska izolacija natkrivene terase - suteren</t>
  </si>
  <si>
    <t>Izvedba TI i ostalih slojeva poda na novobetoniranoj betonskoj podlozi koja je prethodno hidroizolirana. Pod izvesti u slojevima EPS 10cm + PE folija + beton u padu 3-5cm, ukupna debljina slojeva 15cm. Uz rub zida građevine i uz stupove izvesti dilatacijsku traku od EPS-a debljine 1cm. Uključen sav potreban materijal i predradnje. Obračun po m2 površine poda. Dilatacijska traka visine 5cm, obračun po m'.</t>
  </si>
  <si>
    <t>slojevi poda</t>
  </si>
  <si>
    <t>Toplinska izolacija na loggi i balkonu</t>
  </si>
  <si>
    <t>Izvedba toplinske izolacije i ostalih slojeva poda na postojećoj betonskoj konstrukciji koja je hidroizolirana. Pod u slojevima EPS 8cm + PE folija + estrih u padu 3-5cm, ukupna debljina slojeva 13cm. Uz rub zida građevine izvesti dilatacijsku traku od EPS-a debljine 1cm. Uključen sav potreban materijal i predradnje. Obračun po m2 površine poda. Dilatacijska traka visine 5cm, obračun po m'.</t>
  </si>
  <si>
    <t>PODNE OBLOGE</t>
  </si>
  <si>
    <t>Postavljanje keramičkih pločica na pod prostorija - SUTEREN</t>
  </si>
  <si>
    <t>a) rad i materijal</t>
  </si>
  <si>
    <t>b) pločice</t>
  </si>
  <si>
    <t>c) bijela rubna lajsna</t>
  </si>
  <si>
    <t>d) razdjelni inox profil</t>
  </si>
  <si>
    <t>Postavljanje keramičkih pločica na pod kupaonice - SUTEREN</t>
  </si>
  <si>
    <t>Postavljanje keramičkih pločica na pod prostorija - PRIZEMLJE</t>
  </si>
  <si>
    <t>Postavljanje keramičkih pločica na pod WC-a i čajne kuhinje - PRIZEMLJE</t>
  </si>
  <si>
    <t>c) sokl 10cm (samo kuhinja)</t>
  </si>
  <si>
    <t>Postavljanje keramičkih pločica na pod kupaonice - KAT</t>
  </si>
  <si>
    <t>c) sokl 10cm</t>
  </si>
  <si>
    <t>Vanjski prostor - natkrivena terasa - suteren</t>
  </si>
  <si>
    <r>
      <t xml:space="preserve">Dobava i postavljanje podne obloge od kulir ploča na južnoj natkrivenoj terasi u suterenu. Ploče formata 40x40cm, debljine 4cm u tonu i granulaciji što sličnijoj postojećem kuliru. </t>
    </r>
    <r>
      <rPr>
        <sz val="11"/>
        <rFont val="Calibri"/>
        <family val="2"/>
        <scheme val="minor"/>
      </rPr>
      <t>Postavljanje u fleksibilno ljepilo na cementni estrih u padu</t>
    </r>
    <r>
      <rPr>
        <sz val="11"/>
        <color theme="1"/>
        <rFont val="Calibri"/>
        <family val="2"/>
        <charset val="238"/>
        <scheme val="minor"/>
      </rPr>
      <t>. Fuge izvesti u širini preporučenoj od proizvođača i zapuniti ih fleksibilnom fugir-masom. U stavku uključen transport, postavljanje i sav potreban materijal i alat. Odvojene stavke za rad i materijal. Ploče polagati prema shemi polaganja.</t>
    </r>
  </si>
  <si>
    <t>b) ploče</t>
  </si>
  <si>
    <t>Vanjski prostor - popločenje staza</t>
  </si>
  <si>
    <r>
      <t xml:space="preserve">Dobava i postavljanje podne obloge od kulir ploča na stazama u suterenu i stazama oko objekta. Ploče formata 40x40cm, debljine 4cm, tonom i granulacijom što sličnije postojećim pločama. </t>
    </r>
    <r>
      <rPr>
        <sz val="11"/>
        <rFont val="Calibri"/>
        <family val="2"/>
        <scheme val="minor"/>
      </rPr>
      <t>Postavljanje u sloj agregata sitnije granulacije, s veličinom fuga prema preporuci proizvođača</t>
    </r>
    <r>
      <rPr>
        <sz val="11"/>
        <color theme="1"/>
        <rFont val="Calibri"/>
        <family val="2"/>
        <charset val="238"/>
        <scheme val="minor"/>
      </rPr>
      <t>. U stavku uključen transport, postavljanje i sav potreban materijal i alat. Odvojene stavke za rad i materijal. Ploče polagati prema shemi polaganja i prema uputama proizvođača.</t>
    </r>
  </si>
  <si>
    <t>Vanjski prostor - prilazna površina i parking</t>
  </si>
  <si>
    <r>
      <t xml:space="preserve">Dobava materijala i izrada podne obloge od betonskih ploča in situ na parkirnoj i manipulativnoj površini. Površina se izvodi od laganoarmiranog betona debljine 6-8cm koji se završno obrađuje metlanjem. </t>
    </r>
    <r>
      <rPr>
        <sz val="11"/>
        <rFont val="Calibri"/>
        <family val="2"/>
        <charset val="238"/>
        <scheme val="minor"/>
      </rPr>
      <t>Postavljanje na podlogu od valjanog tucanika.</t>
    </r>
    <r>
      <rPr>
        <sz val="11"/>
        <color theme="1"/>
        <rFont val="Calibri"/>
        <family val="2"/>
        <charset val="238"/>
        <scheme val="minor"/>
      </rPr>
      <t xml:space="preserve"> Dilatacije su na maksimalnoj veličini površine od 2x2m. U stavku uključen transport, sav potreban materijal i alat, te postavljanje inox rubnog profila koji drži slojeve prema travnatoj površini. Ploče izvesti prema shemi s reškama debljine 1cm koje se zalijevaju cementnim mortom .</t>
    </r>
  </si>
  <si>
    <t>b) rubni profil</t>
  </si>
  <si>
    <t>Vanjsko stubište - suteren</t>
  </si>
  <si>
    <r>
      <t xml:space="preserve">Dobava materijala i izrada kulira na gazištima, čelima i bočnim stranama vanjskog stubišta. Kulir izvesti u boji i veličini granulacije kao postojeći. Stavka uključuje sve pripremne radove i zaravnavanje betonske konstrukcije stubišta prije oblaganja. </t>
    </r>
    <r>
      <rPr>
        <sz val="11"/>
        <rFont val="Calibri"/>
        <family val="2"/>
        <scheme val="minor"/>
      </rPr>
      <t xml:space="preserve">Fuge se zapunjavaju cementnim mortom. </t>
    </r>
    <r>
      <rPr>
        <sz val="11"/>
        <color theme="1"/>
        <rFont val="Calibri"/>
        <family val="2"/>
        <charset val="238"/>
        <scheme val="minor"/>
      </rPr>
      <t>U stavku uključen transport potrebnog materijala, sav alat i izradu.</t>
    </r>
  </si>
  <si>
    <t>Vanjsko stubište - prizemlje</t>
  </si>
  <si>
    <t>Vanjski prilazni podest - visoko prizemlje</t>
  </si>
  <si>
    <r>
      <t xml:space="preserve">Dobava materijala i izrada kulira na gornjoj plohi i čelu prilaznog podesta prema visokom prizemlju. Kulir izvesti u boji i veličini granulacije kao postojeći. Stavka uključuje sve pripremne radove i zaravnavanje betonske konstrukcije stubišta prije oblaganja. </t>
    </r>
    <r>
      <rPr>
        <sz val="11"/>
        <rFont val="Calibri"/>
        <family val="2"/>
        <scheme val="minor"/>
      </rPr>
      <t xml:space="preserve">Fuge se zapunjavaju cementnim mortom. </t>
    </r>
    <r>
      <rPr>
        <sz val="11"/>
        <color theme="1"/>
        <rFont val="Calibri"/>
        <family val="2"/>
        <charset val="238"/>
        <scheme val="minor"/>
      </rPr>
      <t xml:space="preserve">U stavku uključen transport potrebnog materijala, sav alat i izradu. </t>
    </r>
  </si>
  <si>
    <t>a) horizontalna površina</t>
  </si>
  <si>
    <t>b) čela</t>
  </si>
  <si>
    <t>Kupaonica - suteren</t>
  </si>
  <si>
    <t>Čajna kuhinja - suteren</t>
  </si>
  <si>
    <t>WC - prizemlje</t>
  </si>
  <si>
    <t>Čajna kuhinja - prizemlje</t>
  </si>
  <si>
    <t>Kupaonica za zaposlenike - kat</t>
  </si>
  <si>
    <t>ŽBUKANJE</t>
  </si>
  <si>
    <t>Novi parapetni zid - suteren</t>
  </si>
  <si>
    <t>Grubo i fino žbukanje novoizvedenog parapetnog zida od opeke. Grubi sloj je od produženog morta M2.5 a fini od cementnog morta M5. Uključivo sve predradnje.</t>
  </si>
  <si>
    <t>Zid kuhinje - suteren</t>
  </si>
  <si>
    <t>Grubo i fino žbukanje postojećeg nosivog zida od opeke i betona u zoni gdje je s njega skinuta zidna keramika. Žbukanje u punoj visini. Grubi sloj je od produženog morta M2.5 a fini od cementnog morta M5. Uključivo sve predradnje.</t>
  </si>
  <si>
    <t>Zid ureda - kat</t>
  </si>
  <si>
    <t>Potporni zid stubišta</t>
  </si>
  <si>
    <t>Grubo i fino žbukanje postojećeg potpornog zida vanjskog stubišta koje vodi od prilaznog polupodesta do etaže visokog prizemlja. Žbukanje u punoj visini. Grubi sloj je od produženog morta M2.5 a fini od cementnog morta M5. Uključivo sve predradnje.</t>
  </si>
  <si>
    <t>Žbukanje unutarnjih postojećih zidova</t>
  </si>
  <si>
    <t>Grubo i fino žbukanje postojećih zidova od opeke i betona u zoni gdje je s njega skinuta žbuka. Žbukanje u punoj visini.Na otprašenu površinu zidova nanosi se cementni špric, grubi sloj je od produženog morta M2.5 a fini od cementnog morta M5. Uključivo sve predradnje.</t>
  </si>
  <si>
    <t>Popravci</t>
  </si>
  <si>
    <t>Grubo i fino žbukanje postojećih zidova od opeke/betona na mjestima rušenja postojećih zidova i popravci površine zida nakon provođenja instalacija i oštećenja tijekom izvođenja radova. Grubi sloj je od produženog morta M2.5 a fini od cementnog morta M5. Uključivo sve predradnje.</t>
  </si>
  <si>
    <t>SOBOSLIKARSKO-LIČILAČKI RADOVI</t>
  </si>
  <si>
    <t>Ličenje novožbukanih zidova</t>
  </si>
  <si>
    <t>Ličenje unutarnjih zidova od glatke žbuke visokopokrivnom unutarnjom perivom mat bijelom bojom u 3 premaza. Zidove gletati i brusiti te nanijeti temeljni premaz. Uključene sve predradnje, sav materijal i zaštite.</t>
  </si>
  <si>
    <t>Ličenje zidova od GK/GKI ploča</t>
  </si>
  <si>
    <t>Ličenje unutarnjih pregradnih zidova od GK ploča i zidova koji oblažu instalacije od GKI ploča visokopokrivnom unutarnjom perivom mat bijelom bojom u 3 premaza. Uključene sve predradnje, sav materijal i zaštite.</t>
  </si>
  <si>
    <t>Ličenje stropova od GK/GKI ploča</t>
  </si>
  <si>
    <t>Ličenje stropa od GK i GKI ploča visokopokrivnom unutarnjom perivom mat bijelom bojom u 3 premaza. Uključene sve predradnje, materijal i zaštite.</t>
  </si>
  <si>
    <t>Ličenje podgleda unutarnjeg stubišta</t>
  </si>
  <si>
    <t>Gletanje i ličenje donje plohe unutarnjeg stubišta visokopokrivnom unutarnjom perivom mat bijelom bojom. Stavka uključuje gletanje, brušenje i ličenje. Uključene sve predradnje, materijal i zaštite.</t>
  </si>
  <si>
    <t>Gletanje i ličenje podgleda vanjskog stubišta</t>
  </si>
  <si>
    <t>Gletanje i ličenje donje plohe gazišta i čela vanjskog stubišta koje vodi s kote ulice do etaže visokog prizemlja. Stavka uključuje i gletanje, brušenje i ličenje površine potpornog zida stubišta. Ličenje u Ral koji će biti određen istražnim radovima na pročelju građevine. Uključene sve predradnje, materijal i zaštite.</t>
  </si>
  <si>
    <t>Gletanje i ličenje čela loggie i balkona</t>
  </si>
  <si>
    <t>Gletanje, brušenje i ličenje čela loggie i balkona. Ličenje u RAL koji će biti određen elaboratom istražnih radova na pročelju građevine. Uključene sve predradnje, materijal i zaštite.</t>
  </si>
  <si>
    <t>FASADERSKI RADOVI</t>
  </si>
  <si>
    <t>*Napomena: stavka proračuna i postavljanja skele opisana u Radovima rušenja</t>
  </si>
  <si>
    <t>Fasada podnožja - suteren i pristupna kota</t>
  </si>
  <si>
    <r>
      <t xml:space="preserve">Izvedba fasade podnožja građevine u visini od 30cm, uključivo i dio kod stubišta </t>
    </r>
    <r>
      <rPr>
        <sz val="11"/>
        <rFont val="Calibri"/>
        <family val="2"/>
        <charset val="238"/>
        <scheme val="minor"/>
      </rPr>
      <t>i podnožja stupova</t>
    </r>
    <r>
      <rPr>
        <sz val="11"/>
        <color theme="1"/>
        <rFont val="Calibri"/>
        <family val="2"/>
        <charset val="238"/>
        <scheme val="minor"/>
      </rPr>
      <t>. Fasada se izvodi od kulir-žbuke u debljini od maksimalno 2cm i uvučena je u odnosu na plohe pročelja. Ton, granulaciju i odnose na pročelju raditi prema uputama elaborata istražnih radova na pročelju. U stavku uključena priprema postojećeg zida, sav materijal, svi slojevi s uključenim završnim slojem i sve predradnje. Obračun po netto površini zida za visinu od 30cm.</t>
    </r>
  </si>
  <si>
    <t>Fasada suterena</t>
  </si>
  <si>
    <r>
      <t xml:space="preserve">Izvedba toplinske fasade suterena. Fasada se izvodi u sloju toplinske žbuke ukupne debljine </t>
    </r>
    <r>
      <rPr>
        <sz val="11"/>
        <rFont val="Calibri"/>
        <family val="2"/>
        <charset val="238"/>
        <scheme val="minor"/>
      </rPr>
      <t>3cm, odnosno, u debljini propisanoj Elaboratom istražnih radova na pročelju radi zadržavanja postojeće plastike pročelja</t>
    </r>
    <r>
      <rPr>
        <sz val="11"/>
        <color theme="1"/>
        <rFont val="Calibri"/>
        <family val="2"/>
        <charset val="238"/>
        <scheme val="minor"/>
      </rPr>
      <t xml:space="preserve">, a prema uvjetima Zavoda za zaštitu spomenika kulture i prirode u maksimalnoj debljini od 6cm. Završnu žbuku suterena izvesti u </t>
    </r>
    <r>
      <rPr>
        <sz val="11"/>
        <rFont val="Calibri"/>
        <family val="2"/>
        <charset val="238"/>
        <scheme val="minor"/>
      </rPr>
      <t xml:space="preserve">tonu i granulaciji koja je određena elaboratom istražnih radova na pročelju građevine radi utvrđivanja izvornog stanja. </t>
    </r>
    <r>
      <rPr>
        <sz val="11"/>
        <color theme="1"/>
        <rFont val="Calibri"/>
        <family val="2"/>
        <charset val="238"/>
        <scheme val="minor"/>
      </rPr>
      <t>U stavku uključena priprema postojećeg zida, sav materijal, svi slojevi s uključenim završnim slojem i sve predradnje. Fasada mora biti izvedena prema uputama proizvođača i sa svim zatečenim profilacijama i debljinama kao na postojećoj kući. Obračun po netto površini zida, špalete po m'.</t>
    </r>
  </si>
  <si>
    <t>površina zida</t>
  </si>
  <si>
    <t>špalete</t>
  </si>
  <si>
    <t>Fasada prizemlja i kata</t>
  </si>
  <si>
    <r>
      <t xml:space="preserve">Izvedba toplinske fasade prizemlja i kata. Fasada se izvodi u sloju toplinske žbuke ukupne debljine 6cm. Završnu žbuku prizemlja i kata izvesti u </t>
    </r>
    <r>
      <rPr>
        <sz val="11"/>
        <rFont val="Calibri"/>
        <family val="2"/>
        <charset val="238"/>
        <scheme val="minor"/>
      </rPr>
      <t>tonu i granulaciji koji je određen Elaboratom istražnih radova na pročelju.</t>
    </r>
    <r>
      <rPr>
        <sz val="11"/>
        <color theme="1"/>
        <rFont val="Calibri"/>
        <family val="2"/>
        <charset val="238"/>
        <scheme val="minor"/>
      </rPr>
      <t xml:space="preserve"> U stavku uključena priprema postojećeg zida, sav materijal, svi slojevi s uključenim završnim slojem i sve predradnje. Fasada mora biti izvedena prema uputama proizvođača i sa svim zatečenim profilacijama i debljinama kao na postojećoj kući. Obračun po netto površini zida, špalete po m'.</t>
    </r>
  </si>
  <si>
    <t>Fasada na stupovima južnog pročelja</t>
  </si>
  <si>
    <t>Izvedba toplinske fasade stupova južnog pročelja. Fasada se izvodi u sloju toplinske žbuke ukupne debljine 3cm. Završnu žbuku stupova izvesti u tonu i granulaciji koja je određena Elaboratom istražnih radova na pročelju. U stavku uključena priprema postojeće površine stupova, sav materijal, svi slojevi s uključenim završnim slojem i sve predradnje. Fasada mora biti izvedena prema uputama proizvođača i sa svim zatečenim profilacijama i debljinama kao na postojećoj kući. Obračun po netto površini ploha stupova.</t>
  </si>
  <si>
    <t>Fasada na horizontalnim plohama</t>
  </si>
  <si>
    <t>Izvedba toplinske fasade radi prekida toplinskog mosta na podgledima građevine. Fasada se izvodi od sloja toplinske žbuke ukupne debljine 6cm. Završnu žbuku izvesti u tonu i granulaciji prema elaboratu istražnih radova na pročelju uz poštivanje postojeće plastike pročelja. U stavku uključena priprema horizontalnih ploha, sav materijal i svi slojevi s uključenim završnim slojem i sve predradnje. Fasada mora biti izvedena prema uputama proizvođača. Obračun po netto površini svih podgleda.</t>
  </si>
  <si>
    <t>Toplinska izolacija između rogova</t>
  </si>
  <si>
    <t>Dobava i postavljanje toplinske izolacije krova. Toplinska izolacija od mineralne vune postavlja se između postojećih rogova u debljini od 16cm i zatvara daščanom oplatom s donje strane rogova. Stavka uključuje dobavu i postavljanje toplinske izolacije i izvedbu daščane oplate, sav potrebni materijal i pripremu.</t>
  </si>
  <si>
    <t>TI</t>
  </si>
  <si>
    <t>daščana oplata s donje strane rogova</t>
  </si>
  <si>
    <t>X</t>
  </si>
  <si>
    <t>LIMARSKI RADOVI</t>
  </si>
  <si>
    <t>Oluci</t>
  </si>
  <si>
    <t>Limeni opšavi balkona i loggie</t>
  </si>
  <si>
    <t>XI</t>
  </si>
  <si>
    <t>KAMENARSKI RADOVI</t>
  </si>
  <si>
    <t>Prozorske klupčice</t>
  </si>
  <si>
    <t>klupčice suteren</t>
  </si>
  <si>
    <t>klupčice prizemlje i kat</t>
  </si>
  <si>
    <t>Zid ulične ograde</t>
  </si>
  <si>
    <t>LOKACIJA:      Zagreb, k.č. 4915/2, k.o. Trnje</t>
  </si>
  <si>
    <t>Dobava i montaža PEHD tlačnih cijevi za radni tlak 10 bara zajedno sa potrebnim fazonskim komadima. Obračun po mt komplet montiranog i učvršćenog cjevovoda u zemlji.</t>
  </si>
  <si>
    <t>ø 32 mm</t>
  </si>
  <si>
    <t>mt</t>
  </si>
  <si>
    <t>ø 25 mm</t>
  </si>
  <si>
    <t>Dobava i montaža PPR ili PEHD-Al vodovodnih cijevi  za sanitarnu toplu i hladnu vodu. Cijevi predviđene za slobodnu zavjesnu, suhozidnu/ predzidnu montažu na obujmicama ili za   ugradnju u zidne i podne usjeke sa dodatnom zaštitom spojeva cijevi i potrebni pričvrsni i izolacijski materijal. Cijevi se isporučuju u palicama, te u kolutima Učvršćenje cijevi vršiti prema uputi proizvođača. Obračun po m montirane cijevi prema profilu s izolacijom. Po završenoj montaži vodove treba ispitati na tlak prema uputi proizvođača</t>
  </si>
  <si>
    <t>Vertikale i podu i zidu (filc ili pjenasta izolacija)</t>
  </si>
  <si>
    <t>ø 20 mm</t>
  </si>
  <si>
    <t>ø 15 mm</t>
  </si>
  <si>
    <t>Dobava i montiranje mjedenog protočnog ventila s ispusnom slavinom komplet spojem na instalaciju. Ventil montirati i na njemu označenom smjeru. Obračun po kom. prema profilu.</t>
  </si>
  <si>
    <t>Dobava i montiranje mjedenih propusnih ventila, komplet sa spojem na instalaciju. Ventil montirati na mjestima naznačenim u monterskoj shemi vodova. Obračun po kom. prema profilu.</t>
  </si>
  <si>
    <t>Dobava i montaža ventila za ugradnju zajedno sa rozetom i kromiranom kapicom.</t>
  </si>
  <si>
    <t>Dobava i montaža kutnog ventila sa poniklanom rozetom i kapicom.</t>
  </si>
  <si>
    <t xml:space="preserve">Dobava i montaža zaštitnika povratnog toka kao tip EA u vodomjerno okno prema uvjetima vodoopskrbe. </t>
  </si>
  <si>
    <t>Dobava materijala i priključak spremnika za pripremu tople vode. Komplet za puštanje u pogon, sa sigurnosnim i nepovratnim ventilima, spojno pričvrsnim materijalom. Spremnici, rec. pumpe i kompenzacijske posude su predmet projekta termoinstalacija.</t>
  </si>
  <si>
    <t>komplet</t>
  </si>
  <si>
    <t>Ispitivanje instalacije na hidrostatski tlak od 12 bara uz prisustvo nadzornog inženjera.</t>
  </si>
  <si>
    <t>Dezinfekcija i ispiranje instalacije, uključujući i dobivanje atesta o ispravnosti vode za piće. U cijenu uračunati sav potrebni angažman izvođača.</t>
  </si>
  <si>
    <t>Izvedba priključka vodovoda</t>
  </si>
  <si>
    <t>Dobava materijala i izvedba priključka u dužini cca 11,00 m sa zatvaranjem gradskog cjevovoda, rezanjem i ubacivanjem potrebnih fazonskih komada, te ventila sa potrebnom zasunskom komorom prekopom ulice i sanacijom sa svim taksama i dozvolama. Stavku izvodi VIO ZAGREB</t>
  </si>
  <si>
    <t>Komplet ø 100/32 mm</t>
  </si>
  <si>
    <t>Dobava materijala i izvedba vodomjerne garniture sa spojem na gradski vodovod  sa vodomjerom sanitarne potrošnje. Stavku izvodi VIO ZAGREB</t>
  </si>
  <si>
    <t>vodomjer ø25 u vodomjerno okno - 1 kom</t>
  </si>
  <si>
    <t>ø 120 mm</t>
  </si>
  <si>
    <t xml:space="preserve">ø 100 mm </t>
  </si>
  <si>
    <t>ø 75 mm</t>
  </si>
  <si>
    <t xml:space="preserve">ø 110 mm </t>
  </si>
  <si>
    <t>ø 50 mm</t>
  </si>
  <si>
    <t>ø 30 mm</t>
  </si>
  <si>
    <t>Dobava i montaža odzrake kanalizacije na krov sa kapom i limenim opšavom, (ili koljeno sa rešetkom) i automatskog dozračnog ventila.</t>
  </si>
  <si>
    <t>ø 110 mm - odzraka</t>
  </si>
  <si>
    <t>ø 110 mm - dozračnik</t>
  </si>
  <si>
    <t>Nabava i montaža odljevnog uređaja (sifona) ø 40 mm sa poniklanom rozetom Obračun po komadu komplet montiranog uređaja.</t>
  </si>
  <si>
    <t>podžbukni sifon za odvod perilice</t>
  </si>
  <si>
    <t>podžbukni sifon za odvod kondenzata klima</t>
  </si>
  <si>
    <t>Nabava i montaža PP podnih slivnika sa odvodom, te kromiranom rešetkom. Obračun po komadu.</t>
  </si>
  <si>
    <t>PS ø 50 mm - protočni</t>
  </si>
  <si>
    <t>PS ø 100 mm sa zatvaračem zadaha i ljevanoželjeznom rešetkom</t>
  </si>
  <si>
    <t>linijska tuš rešetka d=70 cm ø 50 mm - u tuš kadu</t>
  </si>
  <si>
    <t>Dobava i montaža PP slivnika sa pjeskolovom te ljevanoželjeznom rešetkom za teški promet kao Klase M125 i zatvaračem zadaha sa ili bez veze  na hidroizolaciju</t>
  </si>
  <si>
    <t>KS ø 100 mm (bočni odvod prohodni krov - nastavci za hidroizolaciju, slojeve krova i parnu branu, zatvarač zadaha)</t>
  </si>
  <si>
    <t>balkonski slivnik ø 70 mm sa zatvaračem zadaha</t>
  </si>
  <si>
    <t>komplet sa spojem na kanalizaciju, ugradnjom upravljačkog ormarića na najbliži zid i spojem na struju. U cijenu uračunati sav potrebni angažman izvođača.</t>
  </si>
  <si>
    <t>Ispitivanje kućne kanalizacije na protočnost, funkcionalnost i nepropusnost spojeva. Ispitivanje izvršiti uz prisustvo nadzornog inženjera i zapisnički utvrditi.</t>
  </si>
  <si>
    <t>2.1.</t>
  </si>
  <si>
    <t>2.2.</t>
  </si>
  <si>
    <t>2.3.</t>
  </si>
  <si>
    <t>3.1.</t>
  </si>
  <si>
    <t>3.2.</t>
  </si>
  <si>
    <t>Nabava i montaža protupožarnih aparata za preventivno gašenje požara, punjenih prahom (točan broj prema projektu ZOP-a).</t>
  </si>
  <si>
    <t>S-9</t>
  </si>
  <si>
    <t>Iskop rova u terenu III i IV ktg. i u šuti za polaganje cijevi vodovoda i kanalizacije, Strane rova pravilno zasjecati, a iskopani materijal odbacivati min. 1,0 m od ruba iskopa. U cijenu uračunati i eventualne razupore, te zaštitu za slučaj urušavanja, zaštitne ograde, premošćivanje kao i moguće crpljenje vode iz rova sve do završetka svih radova u rovu. Obračun po m3 iskopanog materijala prema tvarnim količinama ovjerenih od nadzornog inženjera.</t>
  </si>
  <si>
    <t>Fino planiranje dna rova sa naročitom točnošću, te sa eventualno potrebnim nabijanjem. Obračun po m2 planiranog rova.</t>
  </si>
  <si>
    <t>Izvedba posteljice od pijeska ili betona za polaganje kanalizacionih cijevi. Sloj pijeska deb. 15 cm razastirati ravnomjerno duž rova u padu, kako je to određeno u nacrtima, nakon postave cijevi iste kompetno obložiti. Obračun po m3 uključujući sav rad, dobavu i materijal.</t>
  </si>
  <si>
    <t>pijesak</t>
  </si>
  <si>
    <t>beton - temeljna kanalizacija</t>
  </si>
  <si>
    <t>Zatrpavanje rovova materijalom od iskopa. Izvoditi u slojevima od 30 cm sa nabijanjem. Kod zatrpavanja (kod cijevi) najprije upotrebljavati sitniji materijal. Obračun po m3 zatrpanog rova.</t>
  </si>
  <si>
    <t>Planiranje ili odvoz materijala koji je ostao od zatrpavanja te ostalih radova koji su u vezi sa izvođenjem inst.vod i kan. Uračunati utovar, istovar i prijevoz na planirku, po m3 koef. rastresitosti 1,25.</t>
  </si>
  <si>
    <t>Dobava i ugradnja kupaonskih vratašca sa okvirom i mogučnošću lijepljenja keramike na čistače, ventile vodovoda i kade.</t>
  </si>
  <si>
    <t>vel  20/20</t>
  </si>
  <si>
    <t>vel  30/30</t>
  </si>
  <si>
    <t>Nabava i montaža PVC debelostjenskih (SN4) kanalizacionih cijevi i fazonskih komada za vanjsku i temeljnu kanalizaciju. Spajanje cijevi na kolčak vršiti odgovarajućim gumenim brtvama. Cijevi se polažu na posteljicu od pijeska u padu prema nacrtima. Obračun po m prema profilu, uključujući i fazonske komade. Naročitu pažnju posvetiti brtvljenju, te spoju cijevi sa revizionim oknima, što mora biti potpuno vodonepropusno- prema detalju.</t>
  </si>
  <si>
    <t>ø 160 mm</t>
  </si>
  <si>
    <t>ø 125 mm</t>
  </si>
  <si>
    <t>ø 110 mm</t>
  </si>
  <si>
    <t>Dobava materijala i izvedba uličnih slivnika kanalizacije iz tri betonske cijevi ф50 cm komplet obetoniranih betonom MB20 VDP sa ljevanoželjeznom cestovnom rešetkom 40/40 cm. Komplet prema nacrtu.</t>
  </si>
  <si>
    <t>Dobava i montaža kontinuiranog cestovnog slivnika širine 10-25 cm za teški promet  komplet sa odvodima i revizijom na drugoj strani na kojoj nije odvod. prema projektu.</t>
  </si>
  <si>
    <t>kanal cca 25 cm dubine, 20 cm širine van objekta + rešetka B125 ljevanoželjezna mrežasta</t>
  </si>
  <si>
    <t>kanal cca 10 cm dubine, 15 cm širine van objekta + rešetka A15 ljevanoželjezna mrežasta</t>
  </si>
  <si>
    <t>Ispitivanje kompletne vanjske kanalizacije na vodonepropusnost i funkcionalnost prema propisima. Ispitivanje vršiti uz obaveznu prisutnost nadzornog inženjera i zapisnički utvrditi. O vodonepropusnosti kanalizacije treba pribaviti atest koji treba predočiti kod tehničkog prijema. U cijenu uračunati sav potrebni angažman izvođača.</t>
  </si>
  <si>
    <t>Izvedba novog priključka na gradsku  sanitarnu kanalizaciju promjera 160 mm u dužini cca 5 m sa svim taksama, prekopima, dozvolama i sanacijama prema računima od komunalca. Radove izvodi VIO-Zagreb</t>
  </si>
  <si>
    <t>izvođenje priključka kanalizacije</t>
  </si>
  <si>
    <t>VODOVOD - MONTERSKI RADOVI</t>
  </si>
  <si>
    <t>KANALIZACIJA - MONTERSKI RADOVI</t>
  </si>
  <si>
    <t>SVEUKUPNO:</t>
  </si>
  <si>
    <r>
      <t xml:space="preserve">INVESTITOR:  </t>
    </r>
    <r>
      <rPr>
        <b/>
        <sz val="11"/>
        <rFont val="Calibri"/>
        <family val="2"/>
        <charset val="238"/>
        <scheme val="minor"/>
      </rPr>
      <t>HUMANITARNA ORGANIZACIJA "ZAJEDNICA SUSRET"</t>
    </r>
  </si>
  <si>
    <r>
      <t xml:space="preserve">Nabava i montaža niskošumnih polipropilenskih kanalizacionih cijevi i fazonskih komada. Spajanje cijevi vršiti na kolčak i brtvom koje treba postići nepropusnost spoja. Učvršćenje i ovješenje cijevi izvesti pomoću obujmica i kuka na svakih 1,00 m i kod svakog fazonskog komada. Obračun po mt prema profilu, </t>
    </r>
    <r>
      <rPr>
        <b/>
        <sz val="11"/>
        <rFont val="Calibri"/>
        <family val="2"/>
        <charset val="238"/>
        <scheme val="minor"/>
      </rPr>
      <t xml:space="preserve">uključujući sve moguće fazonske komade </t>
    </r>
    <r>
      <rPr>
        <sz val="11"/>
        <rFont val="Calibri"/>
        <family val="2"/>
        <charset val="238"/>
        <scheme val="minor"/>
      </rPr>
      <t>učvršćenja i ovješenja. Montaža vertikala i pod stropom podruma.</t>
    </r>
  </si>
  <si>
    <r>
      <t xml:space="preserve">Nabava i montaža polipropilenskih kanalizacionih cijevi i fazonskih komada. Spajanje cijevi vršiti na kolčak i brtvom koje treba postići nepropusnost spoja. Učvršćenje i ovješenje cijevi izvesti pomoću obujmica i kuka na svakih 1,00 m i kod svakog fazonskog komada. Obračun po mt prema profilu, </t>
    </r>
    <r>
      <rPr>
        <b/>
        <sz val="11"/>
        <rFont val="Calibri"/>
        <family val="2"/>
        <charset val="238"/>
        <scheme val="minor"/>
      </rPr>
      <t xml:space="preserve">uključujući sve moguće fazonske komade </t>
    </r>
    <r>
      <rPr>
        <sz val="11"/>
        <rFont val="Calibri"/>
        <family val="2"/>
        <charset val="238"/>
        <scheme val="minor"/>
      </rPr>
      <t>učvršćenja i ovješenja. Montaža odvoda unutar kupaona</t>
    </r>
  </si>
  <si>
    <t>0.1.</t>
  </si>
  <si>
    <t xml:space="preserve">Zatvaranje ventila na krugu radijatorskog grijanja i pražnjenje sustava grijanja </t>
  </si>
  <si>
    <t>0.2.</t>
  </si>
  <si>
    <t>Demontaža postojećih termostatskih ventila, komplet s termostatskiom glavom i radijatorskih prigušnica. Oprema se skladišti u dogovoru s investitorom do ponovne ugradnje.</t>
  </si>
  <si>
    <t>0.3.</t>
  </si>
  <si>
    <t>Demontaža postojećih člankastih radijatora od lijevanog željeza. Iznošenje demontiranih radijatora iz objekta, utovar demontirane opreme u kamion te odvoz i zbrinjavanje na deponiju udaljenosti do 20km, sve sukladno zakonima i propisima RH, a u dogovoru s investitorom i nadzornim inženjerom.</t>
  </si>
  <si>
    <t>0.4.</t>
  </si>
  <si>
    <t>Demontaža postojećih ogranaka cjevovoda za spoj radijatora (polazni i povratni vod).</t>
  </si>
  <si>
    <t>0.5.</t>
  </si>
  <si>
    <t>Čišćenje objekta nakon demontaže i iznošenja opreme, priprema prostora za ugradnju nove opreme.</t>
  </si>
  <si>
    <t>0.6.</t>
  </si>
  <si>
    <t>Demontaža postojeće vanjske i unutranje jednice klima uređaja, komplet sa cjevovodom.</t>
  </si>
  <si>
    <t>0.7.</t>
  </si>
  <si>
    <t>Demontaža postojećih plinskih uređaja komplet sa pripadajućom armaturom.</t>
  </si>
  <si>
    <t xml:space="preserve">Plinski kondenzacijski cirko uređaj za grijanje kapaciteta 24kW za pogon neovisan o zraku iz prostorije (turbo izvedba), izvedbe za rad u sistemu toplovodnog grijanja max.70/55ºC (55/40ºC), predviđen za priključak na niskotlačnu plinsku  mrežu prirodnog plina tlaka 25 mbar, opremljen sa odgovarajućom rasteznom posudom, cirkulacionom pumpom, pripadajućim regulacijskim uređajem za konstantnu regulaciju i mjernim priključcima za dimne plinove. </t>
  </si>
  <si>
    <t xml:space="preserve">Priključni set za nadžbuknu/podžbuknu instalaciju </t>
  </si>
  <si>
    <t>Lijevkasti odvod R1 sa sifonom i rozetom</t>
  </si>
  <si>
    <t>Plinski ventil Rp 3/4" sa protupožarnom zaštitom</t>
  </si>
  <si>
    <t>digitalni modulacijski sobni termostat calorMATIC 350</t>
  </si>
  <si>
    <t>kpl</t>
  </si>
  <si>
    <t>Indirektno grijani spremnik sanitarne tople vode s uronjenim izmjenjivačem, izvedbe za montažu pored bojlera, kapaciteta 200 litara.</t>
  </si>
  <si>
    <t xml:space="preserve">sigurnosna grupa do 6bar, R1/2" </t>
  </si>
  <si>
    <t>spojne cijevi za spoj sa zidim plinskim uređajem.</t>
  </si>
  <si>
    <t>ekspanzijska posuda za PTV 15 litara</t>
  </si>
  <si>
    <t>Oznaka u projektu D1</t>
  </si>
  <si>
    <t>Okomiti krovni završni element crni Ø80/125</t>
  </si>
  <si>
    <t>obujmica za kosi krov</t>
  </si>
  <si>
    <t>okomiti krovni provod</t>
  </si>
  <si>
    <t>koncentrična cijev Ø80/125 duljine 8,0m</t>
  </si>
  <si>
    <t>obujmica za pričvršćivanje</t>
  </si>
  <si>
    <t>Priključak za odvod kondenzata iz zidnog uređaja, komplet sa sifonom</t>
  </si>
  <si>
    <t>Ø32mm</t>
  </si>
  <si>
    <t>Kuglasta slavina za ugradnju u toplovodni sistem navojnim spojem, slijedećih veličina i količina:</t>
  </si>
  <si>
    <t>NO 20, NP 6-navojni spoj</t>
  </si>
  <si>
    <t>Hvatač nečistoće predviđen za ugradnju u sistem toplovodnog grijanja navojnim spojem, slijedećih veličina i količina:</t>
  </si>
  <si>
    <t>Pločasti radijator sa skrivenim cijevima polaznog i povratnog voda, s prednjom pločom iz ravnog čeličnog lima, sa bočnim priključkom za spoj na cijevni razvod iz poda/zida preko kutnog/ravnog H-ventila, sa ugrađenim tijelom ventila (integriranim termostatskim ventilom), sa ugrađenim odzračnim pipcem i ispusnom slavinom, ovjesni i pričvrsni pribor. Radijator se isporučuje lakiran u bijeloj boji.</t>
  </si>
  <si>
    <t>600/450</t>
  </si>
  <si>
    <t>600/600</t>
  </si>
  <si>
    <t>600/900</t>
  </si>
  <si>
    <t>600/1050</t>
  </si>
  <si>
    <t>600/1200</t>
  </si>
  <si>
    <t>600/1500</t>
  </si>
  <si>
    <t xml:space="preserve">Kupaonski cijevni radijator (lojtrica) sa srednjim priključkom za spoj na cijevni razvod iz zida preko kutnog H-ventila, zajedno sa svim potrebnim ovjesnim i pričvrsnim priborom, s ugrađenim odzračnim pipcem i kromiranim čepom 1/2". </t>
  </si>
  <si>
    <t>500/1537</t>
  </si>
  <si>
    <t>Termostatska radijatorska glava sa ugrađenim tekućinskim osjetnikom, sa podesivim graničnicima za regulaciju krajnjih postavnih vrijednosti za dnevni i noćni režim rada. Na rukohvatu su otisnute oznake postavnih vrijednosti, oznaka zaštitnog položaja protiv smrzavanja, markica sa kratkim uputstvima za krajnjeg korisnika, te posebne oznake za slabovidne osobe, sve otporno na habanje. Glava je opremljena sa graničnikom prekomjerne elongacije povratne opruge i zaštitnim prstenom protiv utjecaja toplinskog zračenja sa ogrjevnog tijela i ventila. Navojni priključak M 30x1,5</t>
  </si>
  <si>
    <t>1.10.</t>
  </si>
  <si>
    <t xml:space="preserve">Multiblock, komplet za spoj radijatora na cijevni razvod iz zida preko kutnog H-ventila sa integriranim termostatskim ventilom, termostatskom glavom i zaštitnim poklopcem. </t>
  </si>
  <si>
    <t>1.11.</t>
  </si>
  <si>
    <t>H-priključak za radijator s ventilima, kutni, poniklan, s mogučnošću zatvaranja, osni razmak 50mm.</t>
  </si>
  <si>
    <t>1.12.</t>
  </si>
  <si>
    <t>Dvostruka rozeta za priključivanje radijatora iz zida.</t>
  </si>
  <si>
    <t>1.13.</t>
  </si>
  <si>
    <t>Spojnica s navojem, poniklana, za priključivanje cijevi na radijator u kompletu s čahurom za prešanje od plemenitog čelika (2 kom po radijatoru)</t>
  </si>
  <si>
    <t>1.14.</t>
  </si>
  <si>
    <t>Spojnica s navojem, poniklana, za priključivanje na razdjelnik u kompletu s čahurom za prešanje od plemenitog čelika, dimenzija Ø16 (2 kom po priključku)</t>
  </si>
  <si>
    <t>1.15.</t>
  </si>
  <si>
    <t>Razdjelnik za grijanje iz mesinga, sa unutarnjim navojem, s ručnim ventilima za zatvaranje svakog pojedinog kruga grijanja, s pocinčanim zidnim držačima, sa apsorberima buke, sa priključkom za odzraku 3/8"</t>
  </si>
  <si>
    <t>razdjelnik 5 priključaka</t>
  </si>
  <si>
    <t>razdjelnik 6 priključaka</t>
  </si>
  <si>
    <t>1.16.</t>
  </si>
  <si>
    <t>Ugradni ormar, odgovarajući za razdjelnike iz stavke 1.16., podni, pocinčani čelik, podesive dubine i visine, s profilnom šinom i pričvrsnim vijcima za razdjelnik, s limom za vođenje cijevi, s oznakama za obostrani priključak, vrata se mogu zaključati.</t>
  </si>
  <si>
    <t>1.17.</t>
  </si>
  <si>
    <t>Automatski odzračni ventil dimenzije 3/8", komplet sa odzračnim lončićem.</t>
  </si>
  <si>
    <t>1.18.</t>
  </si>
  <si>
    <t>Cijevi za instalaciju grijanja izrađene od polietilena (PE-Xc/Al/PE-Xc), fizikalno umrežene strukture s pojačanjem od aluminija i vanjskim zaštitnim PE plaštom, s kružnom izolacijom debljine 6 mm, za max. radni tlak do 10 bara i radnu temperaturu do 80˚C. Cijev je nepropusna za kisik, male je toplinske vodljivosti (λ=0,38 W/mK) i velikog prigušenja vibracija.</t>
  </si>
  <si>
    <t xml:space="preserve">Ø16 x 2 </t>
  </si>
  <si>
    <t>1.19.</t>
  </si>
  <si>
    <t>Cijevi za instalaciju grijanja izrađene od polietilena (PE-Xc/Al/PE-Xc), fizikalno umrežene strukture s pojačanjem od aluminija i vanjskim zaštitnim PE plaštom, s kružnom izolacijom debljine 9 mm, za max. radni tlak do 10 bara i radnu temperaturu do 80˚C. Cijev je nepropusna za kisik, male je toplinske vodljivosti (λ=0,38 W/mK) i velikog prigušenja vibracija.</t>
  </si>
  <si>
    <t xml:space="preserve">Ø32 x 2,9 </t>
  </si>
  <si>
    <t>1.20.</t>
  </si>
  <si>
    <t>Kuglaste slavine za zatvaranje razdjelnika, 1"</t>
  </si>
  <si>
    <t>set</t>
  </si>
  <si>
    <t>1.21.</t>
  </si>
  <si>
    <t>Dvostruka obujmica, PVC, razmak 50 mm, za pričvršćivanje cijevi na podlogu.</t>
  </si>
  <si>
    <t>1.22.</t>
  </si>
  <si>
    <t>Sitni potrošni materijal potreban za montažu navedene opreme, materijal za zavarivanje, koji nije posebno specificiran, a vezan je za pozicije ovog troškovnika</t>
  </si>
  <si>
    <t>1.23.</t>
  </si>
  <si>
    <t>1.24.</t>
  </si>
  <si>
    <t>Tlačna proba cijelog sustava zrakom 6 bara u trajanju od 2 sata u kojem razdoblju tlak ne smije pasti za više od 2% od početne vrijednosti, hladna vodena i topla proba, odzračivanje i balansiranje sistema.</t>
  </si>
  <si>
    <t>Čišćenje gradilišta s obaveznim razvrstavanjem otpada. Odvoz i deponiranje otpada isključivo na ovlaštene deponije uz izdavanje zapisnika o deponiranju otpada.</t>
  </si>
  <si>
    <t>Vanjska jedinica inverter sustava multi split izvedbe za spajanje do 3 unutarnje jedinice, namjenjena za vanjsku montažu - zaštićena od vremenskih utjecaja, s ugrađenim inverter kompresorom, zrakom hlađenim kondenzatorom i svim potrebnim elementima za zaštitu i kontrolu, sljedećih tehničkih značajki:</t>
  </si>
  <si>
    <t xml:space="preserve">- nominalni učinak hlađenja: Qhl =  6,8 (2.9 - 8.4) kW </t>
  </si>
  <si>
    <t>- apsorbirana snaga: 1,84 kW / 220-230-240 V / 1 faza / 50 Hz</t>
  </si>
  <si>
    <t>- godišnja potrošnja: 299 kWh/g</t>
  </si>
  <si>
    <t>- sezonski stupanj energetske učinkovitosti: SEER = A++ (7,96)</t>
  </si>
  <si>
    <t xml:space="preserve">- nominalni učinak grijanja: Qgr = 8,6 (2.6 - 10.6) kW  </t>
  </si>
  <si>
    <t>- apsorbirana snaga: 1,91 kW / 220-230-240 V / 1 faza / 50 Hz</t>
  </si>
  <si>
    <t>- sezonski stupanj energetske učinkovitosti: SCOP = A+ (4,12)</t>
  </si>
  <si>
    <t>- protok zraka - hlađenje: 42,1 m3/min</t>
  </si>
  <si>
    <t>- protok zraka - grijanje: 43,0 m3/min</t>
  </si>
  <si>
    <t xml:space="preserve">- područje hlađenja: -10 °C do +46°C </t>
  </si>
  <si>
    <t xml:space="preserve">- područje grijanja:   -15 °C do +24 °C </t>
  </si>
  <si>
    <t>- nivo zvučnog tlaka - hlađenje (SPL): 48 dB (A)</t>
  </si>
  <si>
    <t>- nivo zvučne snage - hlađenje (PWL): 63 dB (A)</t>
  </si>
  <si>
    <t>- nivo zvučnog tlaka - grijanje (SPL): 53 dB (A)</t>
  </si>
  <si>
    <t xml:space="preserve">- dimenzije: V × Š × D: 710 x 840 (+30) x 330 (+66) mm    </t>
  </si>
  <si>
    <t>- masa: max. 58 kg</t>
  </si>
  <si>
    <t>- maksimalna dozvoljena duljina cijevnog razvoda: 60 m</t>
  </si>
  <si>
    <t>- maksimalna dozvoljena duljina cijevnog razvoda za jednu jedinicu: 25 m</t>
  </si>
  <si>
    <t>- maksimalna dozvoljena visinska razlika vanjske i unutarnje jedinice: 15 (10) m</t>
  </si>
  <si>
    <t>- priključak R32 - tekuća faza: 3 x 6,35 mm</t>
  </si>
  <si>
    <t>- priključak R32 - plinovita faza: 3 x 9,52 mm</t>
  </si>
  <si>
    <t>Vanjska jedinica inverter sustava multi split izvedbe za spajanje do 5 unutarnjih jedinica, namjenjenih za vanjsku montažu - zaštićena od vremenskih utjecaja, s ugrađenim inverter kompresorom, zrakom hlađenim kondenzatorom i svim potrebnim elementima za zaštitu i kontrolu, sljedećih tehničkih značajki:</t>
  </si>
  <si>
    <t>- apsorbirana snaga: 3,150 kW / 230 V / 1 faza / 50 Hz</t>
  </si>
  <si>
    <t>- sezonski stupanj energetske učinkovitosti: SEER = A++ (6,6)</t>
  </si>
  <si>
    <t>- apsorbirana snaga: 2,340 kW / 230 V / 1 faza / 50 Hz</t>
  </si>
  <si>
    <t>- sezonski stupanj energetske učinkovitosti: SCOP = A+ (4,2)</t>
  </si>
  <si>
    <t>- protok zraka - hlađenje: 65,1 m3/min</t>
  </si>
  <si>
    <t>- protok zraka - grijanje: 68,0 m3/min</t>
  </si>
  <si>
    <t>- nivo zvučnog tlaka - hlađenje (SPL): 52 dB (A)</t>
  </si>
  <si>
    <t>- nivo zvučnog tlaka - grijanje (SPL): 56 dB (A)</t>
  </si>
  <si>
    <t xml:space="preserve">- dimenzije: V × Š × D: 796 x 950 x 330 mm    </t>
  </si>
  <si>
    <t>- masa: max 64 kg</t>
  </si>
  <si>
    <t>- maksimalna dozvoljena duljina cijevnog razvoda: 80 m</t>
  </si>
  <si>
    <t>- priključak R410A - tekuća faza: 5 x 6,35 mm</t>
  </si>
  <si>
    <t>- priključak R410A - plinovita faza: 4 x 9,52 mm + 1 x 12,7 mm</t>
  </si>
  <si>
    <t>Unutarnja jedinica inverter sustava s maskom,opremljena ventilatorom s 5-brzinskim elektromotorom, izmjenjivačem topline s direktnom ekspanzijom freona, te svim potrebnim elementima za zaštitu, kontrolu i regulaciju uređaja i temperature, sljedećih tehničkih značajki:</t>
  </si>
  <si>
    <t xml:space="preserve">- medij: R32 </t>
  </si>
  <si>
    <t xml:space="preserve">- razina zvučnog tlaka (SPL) - hlađenje: 19-24-30-36-42 dB (A) </t>
  </si>
  <si>
    <t>- razina zvučne snage (PWL) - hlađenje: 57 dB (A)</t>
  </si>
  <si>
    <t>- razina zvučnog tlaka (SPL) - grijanje: 19-24-34-39-45 dB (A)</t>
  </si>
  <si>
    <t>- količina zraka - hlađenje: V=  4,9-5,9-7,1-8,7-11,4 m3/min</t>
  </si>
  <si>
    <t>- količina zraka - grijanje: V=  4,9-5,9-7,3-8,9-12,9 m3/min</t>
  </si>
  <si>
    <t>- dimenzije: V × Š × D = 299 x 798 x 219 mm</t>
  </si>
  <si>
    <t>- masa: max. 10,5 kg</t>
  </si>
  <si>
    <t>uključivo:</t>
  </si>
  <si>
    <t>- infracrveni daljinski upravljač sa 7-dnevnim timerom i satom</t>
  </si>
  <si>
    <t>- količina zraka (grijanje): V=  5,3-6,1-7,7-9,4-14,0 m3/min</t>
  </si>
  <si>
    <t>Predizolirane bakrene cijevi u kolutu za freonsku instalaciju plinske i tekuće faze kvalitete koja se u rashladnoj tehnici primjenjuje za rashladni medij R-410A. U kompletu sa spojnicama i koljenima, spojnim i pričvrsnim materijalom. Cijevi moraju biti odmašćene, očišćene i osušene prije ugradnje.</t>
  </si>
  <si>
    <t>Ø 6,35</t>
  </si>
  <si>
    <t>Ø 9,52</t>
  </si>
  <si>
    <t>Tvrde PVC cijevi za odvod kondenzata, uključivo potrebne fazonske komade, spojni i montažni pribor i materijal.</t>
  </si>
  <si>
    <t>Ugradbeni sifon za klima uređaje, dimenzije 100x100mm, ugradbena dubina 60mm, dimenzija priključka DN32.</t>
  </si>
  <si>
    <t>HL 138</t>
  </si>
  <si>
    <t>Cijevna izolacija debljine 6mm za kondenzat</t>
  </si>
  <si>
    <t>2.10.</t>
  </si>
  <si>
    <t>2.11.</t>
  </si>
  <si>
    <t>Dodatna izolacija cjevovoda freonske instalacije u vanjskom prostoru folijom otpornom na vremenske utjecaje</t>
  </si>
  <si>
    <t>2.12.</t>
  </si>
  <si>
    <t>Pocinčani nosači za postavljanje vanjskih jedinica, za montažu na fasadu, komplet sa materijalom potrebnim za montažu.</t>
  </si>
  <si>
    <t>2.13.</t>
  </si>
  <si>
    <t>Sitni potrošni materijal potreban za montažu navedene opreme, koji nije posebno specificiran, a vezan je za pozicije ovog troškovnika</t>
  </si>
  <si>
    <t>2.14.</t>
  </si>
  <si>
    <t>vanjska jedinica</t>
  </si>
  <si>
    <t>unutarnja jedinica</t>
  </si>
  <si>
    <t>2.15.</t>
  </si>
  <si>
    <t>Troškovi prevoza i uskladištenja materijala specificiranog po stavkama, od mjesta nabave do gradilišta, troškovi dovoza i odvoza alata potrebnog za montažu, te odvoz preostalog materijala sa čišćenjem gradilišta.</t>
  </si>
  <si>
    <t>2.16.</t>
  </si>
  <si>
    <t>2.17.</t>
  </si>
  <si>
    <t>2.18.</t>
  </si>
  <si>
    <t>Ispitivanje buke vanjskih jedinica, sve potrebno za tehnički pregled građevine.</t>
  </si>
  <si>
    <t>NAPOMENA:</t>
  </si>
  <si>
    <t>Prikupljanje i ishođenje svih potrebnih izjava o sukladnosti opreme, atesta od ovlaštenih kuća, izrada uputa o rukovanju i održavanju instalacije, te obučavanje osoblja za rad sa opremom i instalacijom je sastavni dio ove specifikacije.</t>
  </si>
  <si>
    <t>Prijava radova na rekonstrukciji plinske instalacije  nadležnom distributeru GPZ.</t>
  </si>
  <si>
    <t>Zatvaranje  plinske slavine na lijevom spoju plinomjera i obustava plina unutar objekta</t>
  </si>
  <si>
    <t>Evakuacija plina iz instalacije, propuhivanje i inertiziranje instalacije.</t>
  </si>
  <si>
    <t xml:space="preserve">Demontaža postojećeg plinskog brojila tip G-4 NO25, komplet s pripadajućim stabilizatorom ZR20 od strane ovlaštenih djelatnika GPZ. Pohrana plinomjera i stabilizatora tlaka kod distributera do ponovne ugradnje. </t>
  </si>
  <si>
    <t>Dobava i ugradnja  TIPSKOG limenog plinskog ormarića 400x500x250 mm, za NT priključak DN25.</t>
  </si>
  <si>
    <t xml:space="preserve">         UNUTARNJA INSTALACIJA - NEMJERENI PLIN I MJERENJE</t>
  </si>
  <si>
    <t>DN 25</t>
  </si>
  <si>
    <t>Ponovna  ugradnja stabilizatora tlakaZR-20, vatrootpornog, baždarenog, R1.</t>
  </si>
  <si>
    <t>Ishođenje energetske suglasnosti od nadležnog distributera GPZ.</t>
  </si>
  <si>
    <t>Spajanje i ispitivanje spojnog mjesta</t>
  </si>
  <si>
    <t>3.10.</t>
  </si>
  <si>
    <t>Ispitivanje plinske instalacije na čvrstoću i nepropusnost, puštanje plina u instalaciju, izrada zapisnika.</t>
  </si>
  <si>
    <t>UNUTARNJA INSTALACIJA - MJERENI PLIN</t>
  </si>
  <si>
    <t>3.11.</t>
  </si>
  <si>
    <t>Dobava i ugradnja čelične bešavne cijevi izrađene prema HRN C.B5.221, za nadžbuknu ili podžbuknu ugradnju, prethodno ispitane na nepropusnost, sa svim potrebnim sitnim i pomoćnim materijalom kao što su koljena, T-komadi, redukcije, zaštitne cijevi pri prolazu kroz zidove i stropove, materijal za pričvršćivanje, spajanje i brtvljenje, uključujući građevinske radove oko bušenja otvora u zidu i deki, bez sanacije istih.</t>
  </si>
  <si>
    <t>DN25</t>
  </si>
  <si>
    <t>DN20</t>
  </si>
  <si>
    <t>3.12.</t>
  </si>
  <si>
    <t>Dobava i ugradnja plinskih kuglastih slavina s termičkim zaporom PN10.</t>
  </si>
  <si>
    <t>3.13.</t>
  </si>
  <si>
    <t>Antikorozivna zaštita nadžbuknih čeličnih cijevi, uvarnih elemenata i nosača cijevi. U sklopu ove stavke uključeno je odmaščivanje, ručno čišćenje površina i otprašivanje. bojanje temeljnom bojom i konačno bojanje prema propisu.</t>
  </si>
  <si>
    <t>3.14.</t>
  </si>
  <si>
    <t>Cijevne obujmice s metalnim tiplima
NO 20 i NO25</t>
  </si>
  <si>
    <t>MONTAŽA TROŠILA</t>
  </si>
  <si>
    <t>3.15.</t>
  </si>
  <si>
    <t>Montaža plinskih bojlera i štednjaka na plinsku instalaciju, uključivo sitni montažni materijal.</t>
  </si>
  <si>
    <t>plinski bojler</t>
  </si>
  <si>
    <t>TLAČNA PROBA I PREUZIMANJE INSTALACIJE</t>
  </si>
  <si>
    <t>3.16.</t>
  </si>
  <si>
    <t>Tlačna proba i preuzimanje instalacije nemjerenog i mjerenog dijela plina od strane lokalnog distributera plina.</t>
  </si>
  <si>
    <t>REKAPITULACIJA</t>
  </si>
  <si>
    <t>PRIPREMNO - DEMONTAŽNI RADOVI</t>
  </si>
  <si>
    <t>ETAŽNO CENTRALNO GRIJANJE</t>
  </si>
  <si>
    <t>HLAĐENJE - SPLIT SUSTAV</t>
  </si>
  <si>
    <t>PLINSKA INSTALACIJA</t>
  </si>
  <si>
    <t>PDV 25%</t>
  </si>
  <si>
    <t>Napomena:</t>
  </si>
  <si>
    <t>A.</t>
  </si>
  <si>
    <t>U ovu specifikaciju su uključeni i potrebni radovi ovlaštenih servisera prilikom puštanja u pogon predmetne opreme uključivo sav potrebni materijal za funkcionalno puštanje u pogon.</t>
  </si>
  <si>
    <t>B.</t>
  </si>
  <si>
    <t>Stavke opreme također uključuju i: dvogodišnje jamstvo na sve kvarove, tvornički propisano redovito održavanje (redoviti servisi, čišćenje i zamjena filtera, nadopuna medija i dr.), jamstvo za isporuku rezervnih dijelova (minimalno 7 godina nakon isteka jamstvenog roka), obuku korisnika za korištenje uređaja, dostavu popisa ovlaštenih servisa, vrijeme odziva na prijavljeni kvar od 24 sata.</t>
  </si>
  <si>
    <t>C.</t>
  </si>
  <si>
    <t>Specifikacija uključuje i: ispitivanja i mjerenja strojarskih instalacija, specificiranih u ovom poglavlju, s isporukom kompletne dokumentacija neophodne za tehnički pregled i primopredaju postrojenja. Stavka uključuje sve potrebne ateste, ispitivanje funkcionalnosti sustava, ispitivanje postignutih parametara u zimskom i ljetnom periodu, mjerenje zagađivanja okoliša iz stacionarnih izvora, izvještaj o mjerenje buke u i izvan prostora od strojarske opreme i sl (isporuka u 4 primjerka). Uključivo i angažman ovlaštenih predstavnika izvođača radova u pripremi i vođenju postupka primopredaje kao i sudjelovanje tijekom tehničkog pregleda.</t>
  </si>
  <si>
    <t>D.</t>
  </si>
  <si>
    <t>Svi građevinski radovi ( razna probijanja otvora, te zatvaranja tj. obzidavanje istih) po montaži cjevovoda i kanala razvoda nisu predmet ove specifikacije.</t>
  </si>
  <si>
    <t>E.</t>
  </si>
  <si>
    <t>Sav materijal, opremu i uređaje kod dopreme na gradilište, a prije ugradnje, izvođač je dužan upisati u dnevnik građenja, te nadzornom organu dostaviti ateste i uvjerenja o kvaliteti, kao i garancijske listove i tehničku dokumentaciju sa podacima o uređajima i opremi. Bez istog materijali, oprema i uređaji ne smiju biti ugrađeni.</t>
  </si>
  <si>
    <t>Sustav dimnog plina/dovodnog zraka (AZ) od plastike (PPs) za okomito provođenje kroz kosi krov - način pogona neovisan o zraku iz prostorije, dimenzije Ø80/125mm i ukupne visine 8,0 m (prilagođen kotlu Q=24 kW, prema uputama proizvođača i projektu), zajedno sa sitnim potrošnim materijalom i priborom za montažu. Ugradbeni komplet sastoji se od slijedećih elemenata:</t>
  </si>
  <si>
    <t>Koljeno 87° - kom 2</t>
  </si>
  <si>
    <t>Ø20</t>
  </si>
  <si>
    <t>Mali kupaonski ventilator za izbacivanje zraka iz prostorije, s otpornim plastičnim kučištem, bijele boje. Motor je dvobrzinski, pogodan za kontinuirani rad, bez potreba za održavanjem. Jednostavan za montažu. Ventilator predviđen za uključivanje putem prekidača rasvjete. U stavku uključena dobava i ugradnja cijevi Ø100mm za prolaz kroz vanjski zid i fasadu i vanjska ukrasna pretlačna rešetka 120x120mm.</t>
  </si>
  <si>
    <r>
      <t xml:space="preserve">GRAĐEVINA:  </t>
    </r>
    <r>
      <rPr>
        <b/>
        <sz val="11"/>
        <rFont val="Calibri"/>
        <family val="2"/>
        <charset val="238"/>
        <scheme val="minor"/>
      </rPr>
      <t>GRAĐEVINA POSLOVNE NAMJENE</t>
    </r>
  </si>
  <si>
    <t>SPECIFIKACIJA  KABELA</t>
  </si>
  <si>
    <t>Dobava, polaganje na police, uvlačenje u cijevi, te spajanje kabela slijedećih tipova, komplet s kabelskim stopicama i označavanjem na metalnoj pločici:</t>
  </si>
  <si>
    <t>Prije nabave i rezanja kabela potrebno je odrediti točnu dužinu svakog priključka.</t>
  </si>
  <si>
    <t>Jakostrujni kabelski razvod</t>
  </si>
  <si>
    <t>Opis,norme i tehničke karakterisike</t>
  </si>
  <si>
    <t>Energetski distribucijski i signalni kabel za statičnu upotrebu pod zemljom, u vodi, unutar objekata, u kabelskim kanalima, u uvjetima gdje kabel nije izložen sustavnom mehaničkom naprezanju niti jačem vlačnom istezanju. Upotrebljava se u industrijskim pogonima ili kućnim instalacijama, gdje se očekuju viša strujna i termička opterećenja (radna temperatura vodiča do 90 °C), gdje je potrebna veća fleskibilnost i bolja otpornost na gorenje.</t>
  </si>
  <si>
    <t>Označavanje žila bojom:</t>
  </si>
  <si>
    <t>maks. radna temp. na vodiču:90 °C</t>
  </si>
  <si>
    <t>kod kratkog spoja maks. 5 s:do 160 °C</t>
  </si>
  <si>
    <t>Nazivni napon: Uο/U = 0,6/1 kV</t>
  </si>
  <si>
    <t>Ispitni napon:4 kV</t>
  </si>
  <si>
    <t>Maks. sila naprezanja:15 N/mm²</t>
  </si>
  <si>
    <t>Otpornost prema gorenju:</t>
  </si>
  <si>
    <t>samogasivost:prema CEI 20-35</t>
  </si>
  <si>
    <t>vatrootpornost :prema CEI 20-22II / IEC 60332-3</t>
  </si>
  <si>
    <t>emisija korozivnih plinova:prema CEI 20-37/1 / IEC 60754-2</t>
  </si>
  <si>
    <t>Min. unutarnji polumjer savijanja:energetski-4D;signalni-6D</t>
  </si>
  <si>
    <t>Priključni kabel na HEP ODS FG7(O) 5x10mm2</t>
  </si>
  <si>
    <t>Priključni kabel na RO na GRO FG7(O) 5x4mm2</t>
  </si>
  <si>
    <t>Priključni kabel 3f. trošila FG7(O) 5x2,5mm2</t>
  </si>
  <si>
    <t>Mikroprocesorska kontrola I dojava smetnji-BUS</t>
  </si>
  <si>
    <t>Nazivni napon: Uο= 300 V</t>
  </si>
  <si>
    <t>Ispitni napon:0,8 kV</t>
  </si>
  <si>
    <t>Radijus savijanja : 10xD</t>
  </si>
  <si>
    <t>Boja izolacije:crvena , crna, bijela , žuta</t>
  </si>
  <si>
    <t>Slabostrujni bakreni kab. Standardne oznakeYSLCY3x1  - strojarnice</t>
  </si>
  <si>
    <t>Slabostrujni bakreni kab.standardne oznake YSLCY5x1   - strojarnice</t>
  </si>
  <si>
    <t xml:space="preserve">Slabostrujni bakreni kab.standardne oznake JY(St)Y2x2x0,8 K BUS vod-DALI vod ,Light com bus </t>
  </si>
  <si>
    <t>Koaksijalni kabel RG6 za razvod RTV-SAT signala</t>
  </si>
  <si>
    <t>TIP 1</t>
  </si>
  <si>
    <t>TIP 2</t>
  </si>
  <si>
    <t>TIP 3</t>
  </si>
  <si>
    <t>TIP 4</t>
  </si>
  <si>
    <t>TIP 5</t>
  </si>
  <si>
    <t>TIP 6</t>
  </si>
  <si>
    <t>TIP 6.1</t>
  </si>
  <si>
    <t>TIP 6.2</t>
  </si>
  <si>
    <t>TIP 7</t>
  </si>
  <si>
    <t>TIP 7.1</t>
  </si>
  <si>
    <t>TIP 8</t>
  </si>
  <si>
    <t>KPMO</t>
  </si>
  <si>
    <t>Podnožje tropolnog osigurača NH-1 za prihvat sistemom ulaz-izlaz kabela PP00A 4x150mm2</t>
  </si>
  <si>
    <t>Četveropolni katodni odvodnik prenapona 100/66 kA, OVR 365</t>
  </si>
  <si>
    <t>Izveden je kao samostoječi modularni ormar, izrađen od plasificiranog čeličnog lima,  s četveropolnim sabirničkim razvodom,  mehanička zaštita IP 41 u skladu s CEI EN 60529, otpornost na udarac IK 10 u skladu s CEI EN 50102,  ukupnih dimenzija  910x604x120 mm</t>
  </si>
  <si>
    <t>Dvopolna diferencijalna sklopoka, 16/0,03 A, klasa AC</t>
  </si>
  <si>
    <t>IZBORNA sklopka 1-0-2,16A</t>
  </si>
  <si>
    <t>Tipkalo - gljiva s zakretnom deblokadom</t>
  </si>
  <si>
    <t>Signalna lampica crvena, E229-C;J</t>
  </si>
  <si>
    <t>trafo 100VA 230/24V~</t>
  </si>
  <si>
    <t>bezšumni bistabil 24V</t>
  </si>
  <si>
    <t>sklopnik 10A</t>
  </si>
  <si>
    <t>tipkalo za montažu na din šinu</t>
  </si>
  <si>
    <t xml:space="preserve">Tropolni automatski osigurač 16 A, 16 kA, D - karakteristika </t>
  </si>
  <si>
    <t xml:space="preserve">Jednopolni automatski osigurač 10 A, 16 kA, D - karakteristika </t>
  </si>
  <si>
    <t xml:space="preserve">Jednopolni automatski osigurač 6 A </t>
  </si>
  <si>
    <t xml:space="preserve">Dvopolni katodni odvodnik prenapona 15kA sukladno EN 61643-10, s kontaktom za signalizaciju prorade </t>
  </si>
  <si>
    <t>Plosnate  Cu sabirnice, izolatori, kompaktne sabirnice, kabelske obujmice, uvodnice, šine za montažu elemenata, redne stezaljke, spojni vodovi, plastične kanalice, natpisne pločice, te ostali sitni spojni i montažni materijal i pribor.</t>
  </si>
  <si>
    <t>Sve komplet s označavanjem i ispitivanjem.</t>
  </si>
  <si>
    <t>Grebenasta trofazna sklopka za ugradnju 25A,16kA</t>
  </si>
  <si>
    <t>Jednopolni automatski osigurač 25 A, 16 kA, D - karakteristika, sa pomoćnim kontaktom za signalizaciju prorade zaštite od preopterećenja ili kratkog spoja</t>
  </si>
  <si>
    <t xml:space="preserve">Jednopolni automatski osigurač 16 A, 16 kA, D - karakteristika </t>
  </si>
  <si>
    <t>u AOPu</t>
  </si>
  <si>
    <t>Dobava i montaža komunikacijskog razdjelnika</t>
  </si>
  <si>
    <t>visine 18U, samostojeći</t>
  </si>
  <si>
    <t>tlocrtne dimenzije 600x400 mm (ŠxD)</t>
  </si>
  <si>
    <t>staklena vrata s prednje strane, metalna sa stražnje strane</t>
  </si>
  <si>
    <t>metalne bočne stranice</t>
  </si>
  <si>
    <t>zaključavanje svih stranica razdjelnika (prednje, bočne, zadnje),</t>
  </si>
  <si>
    <t>s prednjim i stražnjim nosačima za ugradnju 19” opreme</t>
  </si>
  <si>
    <t>podnožje visine 100 mm s ventilacijskim otvorima i elementima za niveliranje</t>
  </si>
  <si>
    <t>s ugrađenom podnicom na dnu ormara s mogučnošću uvođenje kabela</t>
  </si>
  <si>
    <t>krov ormara s mogućnošću uvođenje kabela s gornje strane</t>
  </si>
  <si>
    <t>elementi za aktivno hlađenje (ventilacija s termoregulacijom),</t>
  </si>
  <si>
    <t xml:space="preserve">instalacija napajanja </t>
  </si>
  <si>
    <t>instalacija uzemljenja (set kabela i šina za uzemljenje)</t>
  </si>
  <si>
    <t>zaštita prema IP 30,</t>
  </si>
  <si>
    <t>s po 4 kom. kaveznih matica i vijaka po 1U visine</t>
  </si>
  <si>
    <t>s elementima za označavanje</t>
  </si>
  <si>
    <t>s RID kontaktima na vratima</t>
  </si>
  <si>
    <t>LAN switsch 6 adresa</t>
  </si>
  <si>
    <t xml:space="preserve">Adapter napajanja sa UPS pogonom 200VA </t>
  </si>
  <si>
    <t>Snimač zadnjih 10dana (dig.videorekorder)</t>
  </si>
  <si>
    <t xml:space="preserve">Video monitor </t>
  </si>
  <si>
    <t>Dobava, ugradnja šuko naponske letve s min. 7 priključaka</t>
  </si>
  <si>
    <t>16A / 230V</t>
  </si>
  <si>
    <t>za ugradnju u 19” razdjelnik, bez ugrađenog prekidača</t>
  </si>
  <si>
    <t>s priključnim kabelom dužine min. 2 m</t>
  </si>
  <si>
    <t>s ugradnjom na priključni konektor</t>
  </si>
  <si>
    <t>s elementima za označavanje, ispisom oznaka i označavanjem priključne letve (oznake moraju biti otporne na prašinu i vlagu)</t>
  </si>
  <si>
    <t xml:space="preserve">s 48 priključna mjesta RJ45 CAT.8 shild modul s piramidom za razdvajanje parica </t>
  </si>
  <si>
    <t>za ugradnju u 19" razdjelnik, visine 1U</t>
  </si>
  <si>
    <t>sa nabacivanjem parica kabela</t>
  </si>
  <si>
    <t>s elementima za označavanje, ispisom oznaka i označavanjem prespojnog panela i  svakog priključnog mjesta (oznake moraju biti otporne na prašinu i vlagu)</t>
  </si>
  <si>
    <t>Blok Tip A1 - 4xRJ45+ (3xj.s.)  ugrađeno u zajedničku produženu kutiju 5xFi60mm iz samogasive plastike sa zajedničkim ukrasnim okvirom za 5 pozicija. Informaciske utičnice na jednoj poziciji 2xRJ45 sa odvojenim kontaktima . Komplet u bojama prema namjeni i izboru investitora.  Ugradnja u zidu ili knauf pregradi</t>
  </si>
  <si>
    <t>Ugradna kutija Fi60 za nastavljanje :             5 kom</t>
  </si>
  <si>
    <t>Šuko umetak 16/10 A - sa poklopcem :        3 kom</t>
  </si>
  <si>
    <t>Blok Tip A2 - 2xRJ45+ (4xj.s.)  ugrađeno u zajedničku produženu kutiju 5xFi60mm iz samogasive plastike sa zajedničkim ukrasnim okvirom za 5 pozicija. Informaciske utičnice na jednoj poziciji 2xRJ45 sa odvojenim kontaktima . Komplet u bojama prema namjeni i izboru investitora.  Ugradnja u zidu ili knauf pregradi</t>
  </si>
  <si>
    <t>Šuko umetak 16/10 A - sa poklopcem :        4 kom</t>
  </si>
  <si>
    <t>Blok Tip B - 2xRJ45+ (2xj.s.)  ugrađeno u zajedničku produženu kutiju 3xFi60mm iz samogasive plastike sa zajedničkim ukrasnim okvirom za 3 pozicije. Informaciske utičnice na jednoj poziciji 2xRJ45 sa odvojenim kontaktima . Komplet u bojama prema namjeni i izboru investitora.  Ugradnja u zidu ili knauf pregradi</t>
  </si>
  <si>
    <t>Ugradna kutija Fi60 za nastavljanje :             3 kom</t>
  </si>
  <si>
    <t>Šuko umetak 16/10 A - sa poklopcem :        2 kom</t>
  </si>
  <si>
    <t xml:space="preserve">Utičnica 1xj.s. Tip D ugrađeno u   kutiju 1xFi60mm iz samogasive plastike sa   ukrasnim okvirom za 1 pozicija.  Jakostrujna utičnica sa poklopcem.  Ugradnja u zidu  </t>
  </si>
  <si>
    <t>Ukrasna maska  modula za 1x Fi60mm :     1 kom</t>
  </si>
  <si>
    <t xml:space="preserve">Utičnica 1xj.s. Tip D sa poklopcem ugrađeno u   kutiju 1xFi60mm iz samogasive plastike sa   ukrasnim okvirom za 1 pozicija.  Jakostrujna utičnica sa poklopcem.  Ugradnja u zidu  </t>
  </si>
  <si>
    <t>Šuko umetak 16/10 A - sa poklopcem :       1 kom</t>
  </si>
  <si>
    <t>Izvod umetak 16/10 A - sa poklopcem :       1 kom</t>
  </si>
  <si>
    <t xml:space="preserve">Obični prekidač 1xj.s.  ugrađen u   kutiju 1xFi60mm iz samogasive plastike sa   ukrasnim okvirom za 1 pozicija.  Jakostrujni prekidač za  ugradnju u zidu  </t>
  </si>
  <si>
    <t xml:space="preserve">Obični prekidač   1xj.s.  ugrađen u   kutiju 1xFi60mm iz samogasive plastike sa   ukrasnim okvirom za 1 pozicija.  Jakostrujni prekidač za  ugradnju u zidu  </t>
  </si>
  <si>
    <t>Ukrasna maska  modula za 1x Fi60mm :      1 kom</t>
  </si>
  <si>
    <t xml:space="preserve">Dva tipkala    ugrađena u   kutiju 1xFi60mm iz samogasive plastike sa   ukrasnim okvirom za 1 pozicija.  Tipkala za  ugradnju u zidu  </t>
  </si>
  <si>
    <t>Tipkalo umetak 16/10 A - sa indikatorom :     1 kom</t>
  </si>
  <si>
    <t>Dobava i montaža el.brave</t>
  </si>
  <si>
    <t>Dobava i ugradnja pozivnog tipkala za podžbuknu ugradnju</t>
  </si>
  <si>
    <t>Dobava i ugradnja napojne jedinice za digitalni sustav videportafona sa ugradnjom u AOP</t>
  </si>
  <si>
    <t>Dobava i montaža tipkala za zvona</t>
  </si>
  <si>
    <t>Dobava i montaža  video-portafonske digitalne jedinice (hands frei)</t>
  </si>
  <si>
    <t>cijevi fi 36 mm</t>
  </si>
  <si>
    <t>UTP kat.6 za spoj kamera</t>
  </si>
  <si>
    <t>INSTALACIJA I IZJEDNAČENJE POTENCIJALA I GROMOBRANA</t>
  </si>
  <si>
    <t>Temeljni uzemljač traka Fe/Zn  40x4 položeno dijelom u zemlji dijelom u betonu prolaza</t>
  </si>
  <si>
    <t>Prihvatni vod Fe/Zn 20x3mm sa pričvrsnim elementom za fasadu  na svakih 1m</t>
  </si>
  <si>
    <t xml:space="preserve">Odvodni vod Fe/Zn25x4mm </t>
  </si>
  <si>
    <t>Spoj na metalne mase prilagođen situaciji</t>
  </si>
  <si>
    <t>Izrada revizione knjige</t>
  </si>
  <si>
    <t>Mjerenje otpora uzemljenja</t>
  </si>
  <si>
    <t>E</t>
  </si>
  <si>
    <t>SVEUKUPNO STROJARSKE INSTALACIJE</t>
  </si>
  <si>
    <t>F</t>
  </si>
  <si>
    <t>ODIMLJAVANJE</t>
  </si>
  <si>
    <t>Priključni kabel rasvjete   FG7(O) 4x1,5mm2</t>
  </si>
  <si>
    <t>Priključni kabel rasvjete   FG7(O) 3x1,5mm2</t>
  </si>
  <si>
    <t xml:space="preserve">Plastične instalacione cijevi su izvedene iz samogasivog plastičnog materijala sa smanjenom emisijom štetnih plinova. </t>
  </si>
  <si>
    <t>Samogasiva plasična cijev Fi13,5mm</t>
  </si>
  <si>
    <t>Samogasiva plastična cijev Fi 16mm</t>
  </si>
  <si>
    <t>Samogasiva plastična cijev Fi 21mm</t>
  </si>
  <si>
    <t>Samogasiva plastična cijev Fi 25mm</t>
  </si>
  <si>
    <t>PEHD 32</t>
  </si>
  <si>
    <t>PEHD 50</t>
  </si>
  <si>
    <t>PEHD 25</t>
  </si>
  <si>
    <t>Dobava i montaža optičkog javljača požara 24V= sa relejnim beznaponskim kontaktom sa priborom  za montažu komplet.</t>
  </si>
  <si>
    <t>Dobava i montaža ručnog javljača požata sa beznaponskim kontaktom sa priborom za montažu komplet.</t>
  </si>
  <si>
    <t>Dobava i ugradnja u I kat VDC centrale za odimljavanje 100VA , 230/230V~</t>
  </si>
  <si>
    <t>Dobava i ugradnja u RO test tipkala</t>
  </si>
  <si>
    <t>Dobava i ugradnja dojavne signalizacije u GRR</t>
  </si>
  <si>
    <t>Dobava i polaganje instalacionih vodova F-vYDvY 4x0,5/1</t>
  </si>
  <si>
    <t>Dobava i polaganje instalacionih vodova F-vYDvY 6x0,5/1</t>
  </si>
  <si>
    <t>PREKIDAČI I UTIČNICE</t>
  </si>
  <si>
    <r>
      <t xml:space="preserve">Dobava materijala te zidanje vanjskog parapetnog zida od blok opeke d=30cm u mortu kakvoće M-5, do visine </t>
    </r>
    <r>
      <rPr>
        <sz val="11"/>
        <rFont val="Calibri"/>
        <family val="2"/>
        <charset val="238"/>
        <scheme val="minor"/>
      </rPr>
      <t>0,90</t>
    </r>
    <r>
      <rPr>
        <sz val="11"/>
        <color rgb="FFFF0000"/>
        <rFont val="Calibri"/>
        <family val="2"/>
        <charset val="238"/>
        <scheme val="minor"/>
      </rPr>
      <t xml:space="preserve"> </t>
    </r>
    <r>
      <rPr>
        <sz val="11"/>
        <color theme="1"/>
        <rFont val="Calibri"/>
        <family val="2"/>
        <charset val="238"/>
        <scheme val="minor"/>
      </rPr>
      <t>m mjereno od završne kote poda suterenske etaže</t>
    </r>
    <r>
      <rPr>
        <sz val="11"/>
        <rFont val="Calibri"/>
        <family val="2"/>
        <charset val="238"/>
        <scheme val="minor"/>
      </rPr>
      <t>. Zidati po uputstvu proizvođača.</t>
    </r>
  </si>
  <si>
    <t xml:space="preserve">Bus komunikacijska veza od vanjske jedinice do unutarnjih jedinica split sustava - izvode se kablom 4x1mm2 uključivo  kabliranje, kablove, spajanje. </t>
  </si>
  <si>
    <r>
      <t xml:space="preserve">Elektro i hidrauličko spajanje  i puštanje u rad plinskog kondenzacijskog uređaja, (START UP), probni rad i regulacija sistema </t>
    </r>
    <r>
      <rPr>
        <b/>
        <i/>
        <u/>
        <sz val="11"/>
        <rFont val="Calibri"/>
        <family val="2"/>
        <charset val="238"/>
        <scheme val="minor"/>
      </rPr>
      <t>obavezno samo od strane ovlaštenog servisera</t>
    </r>
    <r>
      <rPr>
        <sz val="11"/>
        <rFont val="Calibri"/>
        <family val="2"/>
        <charset val="238"/>
        <scheme val="minor"/>
      </rPr>
      <t xml:space="preserve"> proizvođača opreme, uključivo davanje zapisnika o ispitivanju</t>
    </r>
  </si>
  <si>
    <r>
      <t>- nominalni učinak hlađenja: Q</t>
    </r>
    <r>
      <rPr>
        <vertAlign val="subscript"/>
        <sz val="11"/>
        <rFont val="Calibri"/>
        <family val="2"/>
        <charset val="238"/>
        <scheme val="minor"/>
      </rPr>
      <t>hl</t>
    </r>
    <r>
      <rPr>
        <sz val="11"/>
        <rFont val="Calibri"/>
        <family val="2"/>
        <charset val="238"/>
        <scheme val="minor"/>
      </rPr>
      <t xml:space="preserve"> = 10,2 (3,9 - 11,0) kW </t>
    </r>
  </si>
  <si>
    <r>
      <t>- nominalni učinak grijanja: Q</t>
    </r>
    <r>
      <rPr>
        <vertAlign val="subscript"/>
        <sz val="11"/>
        <rFont val="Calibri"/>
        <family val="2"/>
        <charset val="238"/>
        <scheme val="minor"/>
      </rPr>
      <t>gr</t>
    </r>
    <r>
      <rPr>
        <sz val="11"/>
        <rFont val="Calibri"/>
        <family val="2"/>
        <charset val="238"/>
        <scheme val="minor"/>
      </rPr>
      <t xml:space="preserve"> = 10,5 (4,1 - 14,0) kW </t>
    </r>
  </si>
  <si>
    <r>
      <t>- učinak hlađenja: Q</t>
    </r>
    <r>
      <rPr>
        <vertAlign val="subscript"/>
        <sz val="11"/>
        <rFont val="Calibri"/>
        <family val="2"/>
        <charset val="238"/>
        <scheme val="minor"/>
      </rPr>
      <t xml:space="preserve">h </t>
    </r>
    <r>
      <rPr>
        <sz val="11"/>
        <rFont val="Calibri"/>
        <family val="2"/>
        <charset val="238"/>
        <scheme val="minor"/>
      </rPr>
      <t>= 2,5 (0,9 - 3,4) kW</t>
    </r>
  </si>
  <si>
    <r>
      <t>- učinak grijanja:   Q</t>
    </r>
    <r>
      <rPr>
        <vertAlign val="subscript"/>
        <sz val="11"/>
        <rFont val="Calibri"/>
        <family val="2"/>
        <charset val="238"/>
        <scheme val="minor"/>
      </rPr>
      <t xml:space="preserve">g </t>
    </r>
    <r>
      <rPr>
        <sz val="11"/>
        <rFont val="Calibri"/>
        <family val="2"/>
        <charset val="238"/>
        <scheme val="minor"/>
      </rPr>
      <t>= 3,2 (1,0 - 4,1) kW</t>
    </r>
  </si>
  <si>
    <r>
      <t>- učinak hlađenja: Q</t>
    </r>
    <r>
      <rPr>
        <vertAlign val="subscript"/>
        <sz val="11"/>
        <rFont val="Calibri"/>
        <family val="2"/>
        <charset val="238"/>
        <scheme val="minor"/>
      </rPr>
      <t xml:space="preserve">h </t>
    </r>
    <r>
      <rPr>
        <sz val="11"/>
        <rFont val="Calibri"/>
        <family val="2"/>
        <charset val="238"/>
        <scheme val="minor"/>
      </rPr>
      <t>= 3,5 (1,1 - 3,8) kW</t>
    </r>
  </si>
  <si>
    <r>
      <t>- učinak grijanja:   Q</t>
    </r>
    <r>
      <rPr>
        <vertAlign val="subscript"/>
        <sz val="11"/>
        <rFont val="Calibri"/>
        <family val="2"/>
        <charset val="238"/>
        <scheme val="minor"/>
      </rPr>
      <t xml:space="preserve">g </t>
    </r>
    <r>
      <rPr>
        <sz val="11"/>
        <rFont val="Calibri"/>
        <family val="2"/>
        <charset val="238"/>
        <scheme val="minor"/>
      </rPr>
      <t>= 4,0 (1,3 - 4,6) kW</t>
    </r>
  </si>
  <si>
    <r>
      <t>- učinak hlađenja: Q</t>
    </r>
    <r>
      <rPr>
        <vertAlign val="subscript"/>
        <sz val="11"/>
        <rFont val="Calibri"/>
        <family val="2"/>
        <charset val="238"/>
        <scheme val="minor"/>
      </rPr>
      <t xml:space="preserve">h </t>
    </r>
    <r>
      <rPr>
        <sz val="11"/>
        <rFont val="Calibri"/>
        <family val="2"/>
        <charset val="238"/>
        <scheme val="minor"/>
      </rPr>
      <t>=4,2 (0,9 - 4,5)  kW</t>
    </r>
  </si>
  <si>
    <r>
      <t>- učinak grijanja:   Q</t>
    </r>
    <r>
      <rPr>
        <vertAlign val="subscript"/>
        <sz val="11"/>
        <rFont val="Calibri"/>
        <family val="2"/>
        <charset val="238"/>
        <scheme val="minor"/>
      </rPr>
      <t xml:space="preserve">g </t>
    </r>
    <r>
      <rPr>
        <sz val="11"/>
        <rFont val="Calibri"/>
        <family val="2"/>
        <charset val="238"/>
        <scheme val="minor"/>
      </rPr>
      <t>= 5,4 (1,3 - 6,0)  kW</t>
    </r>
  </si>
  <si>
    <r>
      <t xml:space="preserve">Montaža, elektro spajanje i puštanje u rad SPLIT sustava, podešavanje parametara i programiranje rada u skladu s potrebama investitora, uključivo provjeru nepropusnosti freonske instalacije, tlačna proba ispitnim tlakom 36 bar, vakumiranje i dopunjavanje rashladnog sredstva od strane ovlaštenog servisa, (START UP), probni rad i regulacija sistema </t>
    </r>
    <r>
      <rPr>
        <b/>
        <i/>
        <u/>
        <sz val="11"/>
        <rFont val="Calibri"/>
        <family val="2"/>
        <charset val="238"/>
        <scheme val="minor"/>
      </rPr>
      <t xml:space="preserve">obavezno samo od strane ovlaštenog servisera </t>
    </r>
    <r>
      <rPr>
        <sz val="11"/>
        <rFont val="Calibri"/>
        <family val="2"/>
        <charset val="238"/>
        <scheme val="minor"/>
      </rPr>
      <t>proizvođača opreme, uključivo davanje zapisnika o ispitivanju.</t>
    </r>
  </si>
  <si>
    <r>
      <t xml:space="preserve">Ponovna ugradnja membranskog plinomjera, vatrootporan, baždaren, mjernog područja 0,04 do 6 m³/h, kao </t>
    </r>
    <r>
      <rPr>
        <b/>
        <sz val="11"/>
        <color indexed="8"/>
        <rFont val="Calibri"/>
        <family val="2"/>
        <charset val="238"/>
        <scheme val="minor"/>
      </rPr>
      <t>IKOM G-4</t>
    </r>
    <r>
      <rPr>
        <sz val="11"/>
        <color indexed="8"/>
        <rFont val="Calibri"/>
        <family val="2"/>
        <charset val="238"/>
        <scheme val="minor"/>
      </rPr>
      <t>, NO25, uključivo montaža, brtve i spojni elementi.</t>
    </r>
  </si>
  <si>
    <t>TROŠKOVNIK STROJARSKIH INSTALACIJA</t>
  </si>
  <si>
    <t>1.1.</t>
  </si>
  <si>
    <t>1.2.</t>
  </si>
  <si>
    <t>1.3.</t>
  </si>
  <si>
    <t>1.4.</t>
  </si>
  <si>
    <t>1.5.</t>
  </si>
  <si>
    <t>1.6.</t>
  </si>
  <si>
    <t>1.7.</t>
  </si>
  <si>
    <t>1.8.</t>
  </si>
  <si>
    <t>1.9.</t>
  </si>
  <si>
    <t>2.4.</t>
  </si>
  <si>
    <t>2.5.</t>
  </si>
  <si>
    <t>2.6.</t>
  </si>
  <si>
    <t>2.7.</t>
  </si>
  <si>
    <t>2.8.</t>
  </si>
  <si>
    <t>2.9.</t>
  </si>
  <si>
    <t>3.3.</t>
  </si>
  <si>
    <t>3.4.</t>
  </si>
  <si>
    <t>3.5.</t>
  </si>
  <si>
    <t>3.6.</t>
  </si>
  <si>
    <t>3.7.</t>
  </si>
  <si>
    <t>3.8.</t>
  </si>
  <si>
    <t>3.9.</t>
  </si>
  <si>
    <t>REKAPITULACIJA:</t>
  </si>
  <si>
    <t>TROŠKOVNIK VODOVODA I ODVODNJE</t>
  </si>
  <si>
    <t>kompl</t>
  </si>
  <si>
    <t>DODATNA OPREMA i RADOVI</t>
  </si>
  <si>
    <t>GRAĐEVINSKI RADOVI VOD. I KAN.</t>
  </si>
  <si>
    <t>4.1.</t>
  </si>
  <si>
    <t>Štemanje postojeće betonske podloge i temelja za postavu nove temeljne kanalizacije. Stavka obuhvaća sav utovar i odvoz šute na gradsku deponiju. Obračun po m3 iskopanog materijala prema stvarnim količinama ovjerenih od nadzornog inženjera.</t>
  </si>
  <si>
    <t>4.2.</t>
  </si>
  <si>
    <t>4.3.</t>
  </si>
  <si>
    <t>4.4.</t>
  </si>
  <si>
    <t>4.5.</t>
  </si>
  <si>
    <t>4.6.</t>
  </si>
  <si>
    <t>4.7.</t>
  </si>
  <si>
    <t>4.8.</t>
  </si>
  <si>
    <t>4.9.</t>
  </si>
  <si>
    <t>4.10.</t>
  </si>
  <si>
    <t>4.11.</t>
  </si>
  <si>
    <t>4.12.</t>
  </si>
  <si>
    <t>4.13.</t>
  </si>
  <si>
    <t>4.14.</t>
  </si>
  <si>
    <t>SVEUKUPNO INSTALACIJE ViO:</t>
  </si>
  <si>
    <t>TROŠKOVNIK ELEKTROINSTALACIJA</t>
  </si>
  <si>
    <t>VODOVI JAKE I SLABE STRUJE</t>
  </si>
  <si>
    <t>Jakostrujni kabeli</t>
  </si>
  <si>
    <t>f)</t>
  </si>
  <si>
    <t>Kabel za spoj utičnica i izvoda FG7(O) 3x2,5mm2</t>
  </si>
  <si>
    <t>g)</t>
  </si>
  <si>
    <t>Instalacijski kabeli slabe struje</t>
  </si>
  <si>
    <r>
      <t>Temperaturni rang za fiks mont.: -30</t>
    </r>
    <r>
      <rPr>
        <sz val="11"/>
        <color rgb="FF2D2D2D"/>
        <rFont val="Calibri"/>
        <family val="2"/>
        <charset val="238"/>
        <scheme val="minor"/>
      </rPr>
      <t>°C do +70°C</t>
    </r>
  </si>
  <si>
    <t>Instalacijski vodovi informatike</t>
  </si>
  <si>
    <t>Samogasive plastične cijevi</t>
  </si>
  <si>
    <t>RASVJETNA TIJELA I REGULACIJA RASVJETE</t>
  </si>
  <si>
    <t>Integral</t>
  </si>
  <si>
    <t>2.19.</t>
  </si>
  <si>
    <t>2.23.</t>
  </si>
  <si>
    <t>2.24.</t>
  </si>
  <si>
    <t>2.25.</t>
  </si>
  <si>
    <t>2.27.</t>
  </si>
  <si>
    <t>TIP 9</t>
  </si>
  <si>
    <t>RAZDJELNICE I INFORMATIKA</t>
  </si>
  <si>
    <t>ukupno KPMO</t>
  </si>
  <si>
    <t>GRO (suteren)</t>
  </si>
  <si>
    <t>h)</t>
  </si>
  <si>
    <t>i)</t>
  </si>
  <si>
    <t>j)</t>
  </si>
  <si>
    <t>k)</t>
  </si>
  <si>
    <t>l)</t>
  </si>
  <si>
    <t>m)</t>
  </si>
  <si>
    <t>n)</t>
  </si>
  <si>
    <t>o)</t>
  </si>
  <si>
    <t>p)</t>
  </si>
  <si>
    <t>q)</t>
  </si>
  <si>
    <t>r)</t>
  </si>
  <si>
    <t>s)</t>
  </si>
  <si>
    <t>t)</t>
  </si>
  <si>
    <t>u)</t>
  </si>
  <si>
    <t>ukupno GRO</t>
  </si>
  <si>
    <t>RO (priz+kat)</t>
  </si>
  <si>
    <t>Jednopolni automatski osigurač 16 A, 16 kA, D - karakteristika</t>
  </si>
  <si>
    <t>ukupno RO</t>
  </si>
  <si>
    <t>Rstr. (suteren)</t>
  </si>
  <si>
    <t>Jednopolni automatski osigurač 10 A, 16 kA, D - karakteristika</t>
  </si>
  <si>
    <t>ukupno Rstr</t>
  </si>
  <si>
    <t>Ormar informatike i slabostrujne opreme</t>
  </si>
  <si>
    <t>oprema:</t>
  </si>
  <si>
    <t>ukupno ormar informatike:</t>
  </si>
  <si>
    <t>Blok TIP A1</t>
  </si>
  <si>
    <t>Ukrasna maska  modula za 5x Fi60mm :       1 kom</t>
  </si>
  <si>
    <t>Priključnica RJ 45 cat. 5, FTP tip 4259/5S :   4 kom</t>
  </si>
  <si>
    <t>kompleta</t>
  </si>
  <si>
    <t>Blok TIP A2</t>
  </si>
  <si>
    <t>Priključnica RJ 45 cat. 5, FTP tip 4259/5S :   2 kom</t>
  </si>
  <si>
    <t>Blok TIP B</t>
  </si>
  <si>
    <t>Ukrasna maska  modula za 3x Fi60mm :       1 kom</t>
  </si>
  <si>
    <t>Utičnica 2xj.s. Tip C</t>
  </si>
  <si>
    <t>Utičnica 2xj.s. Tip C ugrađeno u   kutiju 2xFi60mm iz samogasive plastike sa zajedničkim   ukrasnim okvirom za e pozicije.  Jakostrujna utičnica sa poklopcem.  Ugradnja u zidu</t>
  </si>
  <si>
    <t>Ugradna kutija Fi60   :                                          2 kom</t>
  </si>
  <si>
    <t>Ukrasna maska  modula za 2x Fi60mm :       1 kom</t>
  </si>
  <si>
    <t>Utičnica 1xj.s. Tip D</t>
  </si>
  <si>
    <t>Ugradna kutija Fi60   :                                        1 kom</t>
  </si>
  <si>
    <t>Šuko umetak 16/10 A -                      :               1 kom</t>
  </si>
  <si>
    <t>Utičnica 1xj.s. Tip D s poklopcem</t>
  </si>
  <si>
    <t>Ugradna kutija Fi60   :                                         1 kom</t>
  </si>
  <si>
    <t>Izvod 1xj.s.</t>
  </si>
  <si>
    <t>Izvod 1xj.s.  ugrađeno u   kutiju 1xFi60mm iz samogasive plastike sa   ukrasnim okvirom za 1 pozicija.  Jakostrujni izvod sa poklopcem.  Ugradnja u zidu</t>
  </si>
  <si>
    <t>Obični prekidač 1xj.s</t>
  </si>
  <si>
    <t>Prekidač umetak 16/10 A -   :                          1 kom</t>
  </si>
  <si>
    <t>Ugradna kutija Fi60   :                                               1 kom</t>
  </si>
  <si>
    <t>Ukrasna maska  modula za 1x Fi60mm :            1 kom</t>
  </si>
  <si>
    <t>Prekidač umetak 16/10 A - sa indikatorom :   1 kom</t>
  </si>
  <si>
    <t>Serijski prekidač   1xj.s.</t>
  </si>
  <si>
    <t>Serijski prekidač   1xj.s.  ugrađen u   kutiju 1xFi60mm iz samogasive plastike sa   ukrasnim okvirom za 1 pozicija.  Jakostrujni prekidač za  ugradnju u zidu</t>
  </si>
  <si>
    <t>Izmjenični prekidač   1xj.s.</t>
  </si>
  <si>
    <t>Izmjenični prekidač   1xj.s.  ugrađen u   kutiju 1xFi60mm iz samogasive plastike sa   ukrasnim okvirom za 1 pozicija.  Jakostrujni prekidač za  ugradnju u zidu</t>
  </si>
  <si>
    <t>Prekidač umetak 16/10 A - sa indikatorom :    1 kom</t>
  </si>
  <si>
    <t>STOP tipkalo u kutiji sa natpisom "Razbij staklo"</t>
  </si>
  <si>
    <t>Tipkalo</t>
  </si>
  <si>
    <t>Jedno tipkalo    ugrađeno u   kutiju 1xFi60mm iz samogasive plastike sa   ukrasnim okvirom za 1 pozicija.  Tipkala za  ugradnju u zidu</t>
  </si>
  <si>
    <t>Tipkalo umetak 16/10 A -   :                              1 kom</t>
  </si>
  <si>
    <t>Dva tipkala</t>
  </si>
  <si>
    <t>Ugradna kutija Fi60   :                                          1 kom</t>
  </si>
  <si>
    <t>Tipkalo umetak 16/10 A -  :                               2 kom</t>
  </si>
  <si>
    <t>4.15.</t>
  </si>
  <si>
    <t>Tri tipkala</t>
  </si>
  <si>
    <t>Tri tipkala sa indikatorima   ugrađen u   kutiju 1xFi60mm iz samogasive plastike sa   ukrasnim okvirom za 1 pozicija.  Tipkala za  ugradnju u zidu.</t>
  </si>
  <si>
    <t>Ugradna kutija Fi60   :                                              1 kom</t>
  </si>
  <si>
    <t>Ukrasna maska  modula za 1x Fi60mm :           1 kom</t>
  </si>
  <si>
    <t>INSTALACIJA VIDEOPORTAFONA</t>
  </si>
  <si>
    <t>5.1.</t>
  </si>
  <si>
    <t>Dobava i montaža tastijere sa 3 tipkala , mikro zvučnikom , kamerom u digitalnoj izvedbi sa dvožičnom instalacijom</t>
  </si>
  <si>
    <t>5.2.</t>
  </si>
  <si>
    <t>5.3.</t>
  </si>
  <si>
    <t>5.4.</t>
  </si>
  <si>
    <t>5.5.</t>
  </si>
  <si>
    <t>5.6.</t>
  </si>
  <si>
    <t>5.7.</t>
  </si>
  <si>
    <t>Dobava i montaža digitalne kamere za vanjsku montažu.</t>
  </si>
  <si>
    <t>5.8.</t>
  </si>
  <si>
    <t>Dobava i polaganje cijevi za kućne telefone:</t>
  </si>
  <si>
    <t>cijevi fi 16 mm</t>
  </si>
  <si>
    <t>5.9.</t>
  </si>
  <si>
    <t>Uvlačenje u položene cijevi kabela  FG7(O)  2 x1,5 mm2 za spoj el.mg.bravica</t>
  </si>
  <si>
    <t>5.10.</t>
  </si>
  <si>
    <t>Uvlačenje u položene cijevi kabela  LiYCY 2 x 0,75 mm2 videoportafon stana</t>
  </si>
  <si>
    <t>5.11.</t>
  </si>
  <si>
    <t>5.12.</t>
  </si>
  <si>
    <t xml:space="preserve"> Spajanje, ispitivanje te izdavanje  protokola</t>
  </si>
  <si>
    <t>6.1.</t>
  </si>
  <si>
    <t>6.2.</t>
  </si>
  <si>
    <t>6.3.</t>
  </si>
  <si>
    <t>6.4.</t>
  </si>
  <si>
    <t>Dobava i ugradnja tipskog elementa - križnog spoja na mjestima križanja instalacije Cu šipke Fi8mm. U betonu križni spoj zaliti bitumenom kao zaštitom.</t>
  </si>
  <si>
    <t>6.5.</t>
  </si>
  <si>
    <t>Rastavljivi spoj u revizionoj kutiji u betonu. Ove spojeve izvesti u dijelu podruma   dostupne za mjerenje i označene po rednom broju. Rastavni spojevi trebaju osigurati mogučnost kompletnog odvajanja uzemljača od mreže prihvatnih vodova.</t>
  </si>
  <si>
    <t>6.6.</t>
  </si>
  <si>
    <t>6.7.</t>
  </si>
  <si>
    <t>Dobava i ugradnja kutije za izjednačenje potencijala</t>
  </si>
  <si>
    <t>6.8.</t>
  </si>
  <si>
    <t>6.9.</t>
  </si>
  <si>
    <t>7.1.</t>
  </si>
  <si>
    <t>7.2.</t>
  </si>
  <si>
    <t>7.3.</t>
  </si>
  <si>
    <t>7.4.</t>
  </si>
  <si>
    <t>7.5.</t>
  </si>
  <si>
    <t>7.6.</t>
  </si>
  <si>
    <t>7.7.</t>
  </si>
  <si>
    <t>7.8.</t>
  </si>
  <si>
    <t>Ispitivanje instalacije, te izdavanje  protokola</t>
  </si>
  <si>
    <t>SVEUKUPNO ELEKTROINSTALACIJE:</t>
  </si>
  <si>
    <t>bez PDV-a</t>
  </si>
  <si>
    <t>s PDV-om</t>
  </si>
  <si>
    <t>ukupno:</t>
  </si>
  <si>
    <r>
      <rPr>
        <b/>
        <sz val="11"/>
        <rFont val="Calibri"/>
        <family val="2"/>
        <charset val="238"/>
        <scheme val="minor"/>
      </rPr>
      <t>Uvodne napomene:</t>
    </r>
    <r>
      <rPr>
        <sz val="11"/>
        <rFont val="Calibri"/>
        <family val="2"/>
        <charset val="238"/>
        <scheme val="minor"/>
      </rPr>
      <t xml:space="preserve"> Cijena za sve stavke mora uključivati svu dobavu, transport i montažu sa svim materijalom i pomoćnim materijalom, radom i horizontalnim i vertikalnim transportom na gradilištu potrebne za dovršenje radova do potpune funkcionalne ili estetske gotovosti, osim ako u stavci nije drugačije navedeno.  Sva demontirana oprema i svi dijelovi konstrukcije i otpad nastao uklanjanjem građevina ili dijelova građevina se zbrinjava sukladno važećim propisima Republike Hrvatske. Sav materijal, opremu i uređaje kod dopreme na gradilište, a prije ugradnje, izvođač je dužan upisati u dnevnik građenja, te nadzornom inženjeru dostaviti ateste i uvjerenja o kvaliteti, kao i garancijske listove i tehničku dokumentaciju sa podacima o uređajima i opremi. Bez istog materijali, oprema i uređaji ne smiju biti ugrađeni.</t>
    </r>
  </si>
  <si>
    <r>
      <rPr>
        <b/>
        <sz val="11"/>
        <rFont val="Calibri"/>
        <family val="2"/>
        <charset val="238"/>
        <scheme val="minor"/>
      </rPr>
      <t>Uvodne napomene:</t>
    </r>
    <r>
      <rPr>
        <sz val="11"/>
        <rFont val="Calibri"/>
        <family val="2"/>
        <charset val="238"/>
        <scheme val="minor"/>
      </rPr>
      <t xml:space="preserve"> Cijene koje se daju uz pojedine stavke ovog troškovnika trebaju obuhvatiti kompletan sadržaj od nabave materijala, štemanja, ugradnje i priključenja uređaja, ispitivanje uz pribavljanje svih potrebnih dokumenata i atesta o pogonskoj sposobnosti i potpunoj funkcionalnosti instalacija u završenom objektu. Prije početka izvedbe prekontrolirati cijeli projekat i postojeće stanje, a naročito prekontrolirati mjesta priključenja na kanalizaciju i vodovod. Upozorava se izvođač da je u troškovnicima i nacrtima je pisan unutarnji promjer cijevi (ø15=DN20 i sl) te svi gubici i padovi tlakova uslijed ugradbe manjih cijevi idu na teret izvođača. U cijenu uračunati sva moguća brtvljenja, ugradnju provodnica kroz hidroizolaciju i protupožarna brtvljenja pri prolasku kroz požarne sektore.</t>
    </r>
  </si>
  <si>
    <t>Prijava izvođenja priključka od strane izvođača sa ishođenjem sve potrebne dokumentacije.</t>
  </si>
  <si>
    <t>Strojno skidanje humusa s travnatih površina na kojima će se izvoditi popločenje. Stavka uključuje sve pripremne radove, skidanje humusa u debljini od 30cm i odvoz skinutog humusa na gradski deponij.</t>
  </si>
  <si>
    <t>Dobava i razastiranje tucanika promjera 0-31,5mm na iskopane površine prilaznih i parkirnih površina i staza, Ms≥80 MN/m2. Podloga se nasipava u debljini od 24 cm te se zbija do osiguranja nosivosti. Stavka uključuje sve pripremne radove, razastiranje tucanika i zbijanje podloge.</t>
  </si>
  <si>
    <t>Dobava i razastiranje tucanika promjera 0-31,5mm na iskopane površine staza, Ms≥50 MN/m2. Podloga se nasipava u debljini od 20 cm te se zbija do osiguranja nosivosti. Stavka uključuje sve pripremne radove, razastiranje tucanika i zbijanje podloge.</t>
  </si>
  <si>
    <t>Dobava i razastiranje tucanika promjera 20-40mm na iskopanu površinu za slojeve natkrivene terase u suterenu. Podloga se nasipava u debljini od 10 cm te se zbija do osiguranja nosivosti, Ms≥40 MN/m2. Stavka uključuje sve pripremne radove, razastiranje tucanika i zbijanje podloge.</t>
  </si>
  <si>
    <t>Zatrpavanje bočnih stranica temelja zidova rampe za pristup osobnih vozila iskopanom zemljom pohranjenom na gradilištu. Temelji se izvode u oplati te se, nakon betoniranja, izvedbe zidova rampe i sušenja, bočne stranice zatrpavaju zemljom u visini od 30cm koja se zbija do nosivosti Ms≥20 MN/m2. Stavka uključuje sve pripremne radove, razastiranje iskopane zemlje pohranjene na gradilištu i zbijanje podloge.</t>
  </si>
  <si>
    <t>Dobava i razastiranje tucanika između betoniranih zidova/greda prilazne rampe za automobile. Tucanik promjera 0-31,5mm se nasipava u padu usporedno sa stranicama zidova rampe, poravnava s njihovom gornjom kotom duž cijele površine te se zbija do osiguranja nosivosti, Ms≥80 MN/m2. Stavka uključuje sve pripremne radove, razastiranje tucanika i zbijanje podloge.</t>
  </si>
  <si>
    <t>Izrada izvedbenog rješenja hortikulturnog uređenja površina prirodnog terena na parceli. Stavka uključuje projekt koji obuhvaća potez uz ulicu, pristupni vrt uz istočno pročelje i južni vrt. Obračun po m2 površine koju obuhvaća projekt.</t>
  </si>
  <si>
    <t>armatura</t>
  </si>
  <si>
    <t>kg</t>
  </si>
  <si>
    <t>Dobava materijala i postavljanje horizontalne hidroizolacije poda natkrivene terase na terenu uz građevinu. Hidroizolacija polimer-cementnim premazom u svim potrebnim slojevima i načinu izvedbe prema uputi proizvođača. HI podići uz rubove u visini 20cm. U stavku obračunat sav materijal, priprema i izvedba hidroizolacije površina.</t>
  </si>
  <si>
    <t>Dobava i ugradnja polimer-cementne hidroizolacije u kupaonice i wc. Hidroizolacija visokofleksibilnim, dvokomponentnim hidroizolacijskim premazom. Spojeve podova i zidova te zidova i zidova potrebno je zabrtviti (brtveće trake).  U stavku uključene sve potrebne predradnje, priprema podloge, kutni elementi, materijal i rad. Sve prema uputama proizvođača. Hidroizolacija obuhvaća pod, sokl do visine 20cm od gotovog poda te zidove do visine 200cm od gotovog poda u zoni kade i tuš kabine.</t>
  </si>
  <si>
    <t>Dobava i ugradnja polimer-cementne hidroizolacije loggie i balkona. Hidroizolacija visokofleksibilnim, dvokomponentnim hidroizolacijskim premazom. U stavku uključene sve potrebne predradnje, priprema podloge, kutni elementi, materijal i rad. Sve prema preporuci proizvođača. Hidroizolacija obuhvaća pod te sokl do visine 20cm od gotovog poda.</t>
  </si>
  <si>
    <t xml:space="preserve">Izrada, dobava i montaža čeličnih traka za ojačanje donjih zona AB greda u sredini zgrade po etažama.  Ojačanje se radi lijepljenjem i dodatnim sidrenjem čeličnih traka dimenzije 80/6mm, duljine 3-4,5m, s donje strane AB greda vijcima M-8 svakih 50cm radi ojačanja konstrukcije za eventualne buduće potrese. Sve prema statičkom proračunu. </t>
  </si>
  <si>
    <r>
      <t xml:space="preserve">Dobava i montaža slojeva krova sa završnim pokrovom od lima debljine minimalno 0,6mm. Na postojeću konstrukciju od drvenih rogova potrebno je izvesti daščanu oplatu na koju se lijepi paropropusno vodonepropusna krovna membrana (*NAPOMENA: membrana je obračunata u HI krovne plohe). Na kontraletve i letve dolazi falcani lim u </t>
    </r>
    <r>
      <rPr>
        <sz val="11"/>
        <rFont val="Calibri"/>
        <family val="2"/>
        <scheme val="minor"/>
      </rPr>
      <t xml:space="preserve">RALu 8019. </t>
    </r>
    <r>
      <rPr>
        <sz val="11"/>
        <rFont val="Calibri"/>
        <family val="2"/>
        <charset val="238"/>
        <scheme val="minor"/>
      </rPr>
      <t>Stavka uključuje opšav rubova krova, dimnjaka i svih ostalih prodora u krovu, sav materijal za izvedbu slojeva, sve pripremne radove i zaštite površina. Obračun prema površini krovne plohe.</t>
    </r>
  </si>
  <si>
    <t>Dobava i ugradnja unutarnjih drvenih sobnih vrata. Zidarska mjera otvora 90x210cm, zid od opeke d=10cm. Zaokretna, jednokrilna. Futer štok. Svi elementi glatki, bez utora i profilacija. Rubovi pod 90 stupnjeva. Boja bijela. Sav okov srebrne boje. Klasična brava. U stavku uključena izmjera otvora za ugradnju, dobava, montaža i okov.</t>
  </si>
  <si>
    <t>Dobava i ugradnja unutarnjih drvenih sobnih vrata. Zidarska mjera otvora 90x210cm, zid od GK ploča d=10cm. Zaokretna, jednokrilna. Futer štok. Svi elementi glatki, bez utora i profilacija. Rubovi pod 90 stupnjeva. Boja bijela. Sav okov srebrne boje. Klasična brava. U stavku uključena izmjera otvora za ugradnju, dobava, montaža i okov.</t>
  </si>
  <si>
    <t>Dobava i ugradnja unutarnjih drvenih sobnih vrata na kupaonici u suterenu. Zidarska mjera otvora 100x210cm, zid od opeke d=10cm. Zaokretna, jednokrilna. Futer štok. Svi elementi glatki, bez utora i profilacija. Rubovi pod 90 stupnjeva. Boja bijela. Sav okov srebrne boje. Leptir brava. U stavku uključena izmjera otvora za ugradnju, dobava, montaža i okov.</t>
  </si>
  <si>
    <t>Dobava i ugradnja unutarnjih drvenih sobnih vrata. Zidarska mjera otvora 80x210cm, zid od opeke d=10cm. Zaokretna, jednokrilna. Svi elementi glatki, bez utora i profilacija. Rubovi pod 90 stupnjeva. Boja bijela. Sav okov srebrne boje. Klasična brava. U stavku uključena izmjera otvora za ugradnju, dobava, montaža i sav potreban okov.</t>
  </si>
  <si>
    <t>Dobava i ugradnja unutarnjih drvenih sobnih vrata. Zidarska mjera otvora 80x210cm, zid od GK ploča d=10cm. Zaokretna, jednokrilna. Svi elementi glatki, bez utora i profilacija. Rubovi pod 90 stupnjeva. Boja bijela. Sav okov srebrne boje. Klasična brava; na kupaonici leptir brava. U stavku uključena izmjera otvora za ugradnju, dobava, montaža i sav potreban okov.</t>
  </si>
  <si>
    <t>Dobava i ugradnja unutarnjih sobnih vatrootpornih vrata EI2 30-C (otporna na požar 30 minuta). Zidarska mjera otvora 90x210cm, zid od vatrootpornih GK ploča d=10cm ili postojeći od opeke. Zaokretna, jednokrilna, s MDF glatkim panelima, čeličnom potkonstrukcijom i ispunom od negorive izolacije. Svi elementi glatki, bez utora i profilacija. Rubovi pod 90 stupnjeva. Boja bijela. Sav okov srebrne boje. Klasična brava. Samozatvarajuća pomoću opružne šarke. Zaštita od dima s brtvilom na podu koja se može spustiti ili s udarnim pragom.
 U stavku uključena izmjera otvora za ugradnju, dobava, montaža i okov.</t>
  </si>
  <si>
    <t>Dobava i ugradnja unutarnjih protupožarnih vrata EI2 30-C (otporna na požar 30 minuta). Zidarska mjera otvora 80x210cm, zid od opeke d=10cm ili od vatrootpornih GK ploča. Zaokretna, jednokrilna, s MDF glatkim panelima, čeličnom potkonstrukcijom i ispunom od negorive izolacije; samozatvarajuća preko opružne šarke. Zaštita od dima preko podnog brtvila. Svi elementi glatki, bez utora i profilacija. Rubovi pod 90 stupnjeva. Boja bijela. Sav okov srebrne boje. Klasična brava. U stavku uključena izmjera otvora za ugradnju, dobava, montaža i sav potreban okov.</t>
  </si>
  <si>
    <t>Dobava i ugradnja unutarnjih protupožarnih vrata EI2 30-C (otporna na požar 30 minuta). Zidarska mjera otvora 110x210cm, zid od vatrootpornih GK ploča, d=10cm. Zaokretna, jednokrilna s MDF glatkim panelima, čeličnom potkonstrukcijom i ispunom od negorive izolacije; samozatvarajuća preko opružne šarke. Futer štok. Svi elementi glatki, bez utora i profilacija. Rubovi pod 90 stupnjeva. Boja bijela. Sav okov srebrne boje. Klasična brava. U stavku uključena izmjera otvora za ugradnju, dobava, montaža i okov.</t>
  </si>
  <si>
    <t>Dobava i ugradnja prozora i vrata u prizemlju. Ugradnja u postojeći zid od opeke i betona, ukupna debljina zida povećana zbog izvedbe toplinske žbuke. Jednostruki, ostakljeni IZO staklom, dva stakla 4+16+4mm, punjeno plinom. Low-e premaz. Donji dio vratnog krila iznutra puna glatka ploha, izvana drvene letvice. Vrata s mogućnošću fiksiranja u otvorenom položaju za potrebe dovoda zraka kod odimljavanja stubišta. Materijal: drvo, lakirano prema odrednicama istražnih radova naliča stolarije; dovratnici, okviri i okovi što sličnijih dimenzija izvornim prozorima. Vatrootporni fiksni prozor EI-30 (vatrootporan 30 minuta) od čeličnih profila obučenih u drvo završne obrade kao ostatak stavke. Staklo vatrootporno. Stavka uključuje izmjeru otvora za ugradnju, izradu radioničkih nacrta prema stavci projektanta i po uzoru na postojeću drvenu stolariju s nužnim prilagodbama, prozorske klupčice unutarnje, dobavu i ugradnju.</t>
  </si>
  <si>
    <t>Dobava i montaža novih limenih opšava loggia i terasa. Opšav minimalnog presjeka, pocinčan, lim debljine 0,5mm. U stavku uključena doprema i montaža svih limenih opšava.</t>
  </si>
  <si>
    <t>Dobava i montaža novih žljebova na sjevernom i južnom pročelju. Klasični polukružni žlijeb na sjevernoj strani koji odvodi krovne vode, plastificiran u RAL krovnog pokrova; žlijeb četvrtastog presjeka, pocinčan, debljine minimalno 0,55mm, na južnom pročelju koji odvodi oborinske vode s balkona na katu uz stup do terena. U stavku uključena doprema i montaža svih horizontalnih i vertikalnih oluka.</t>
  </si>
  <si>
    <t>Dobava i montaža kompaktnog pumpno nepovratnog uređaja za zatvaranje uspora i upumpavanje zamuljenih voda. Uređaj s karakteristikom elektronskog zatvaranja usporene vode i upumpavanja u usporenu vodu sa odgovarajućim elektroormarom i svom automatikom za potpuno automatsko uključenje, isključenje i alarm. Komplet prema nacrtu sa puštanjem u pogon uz detaljnu uputu nadzornog inženjera i isporučitelja opreme.</t>
  </si>
  <si>
    <t>Iznošenje, utovar i odvoz postojećeg namještaja iz suterena, prizemlja i kata objekta kamionom do adrese koju daje investitor: Glavna 2, 31416 Paučje (Osječko-baranjska županija). Stavka uključuje zaštitu, iznošenje, utovar, prijevoz i istovar namještaja na dogovorenu adresu. Točnu procjenu vremena i broja radnika daje prijevoznik. Obračun prema veličini kamiona i zapremnini prostora za utovar vozila kojim se odvija preseljenje.</t>
  </si>
  <si>
    <t>Odvoz i dovoz arhivskog materijala i tehničke opreme</t>
  </si>
  <si>
    <r>
      <t>Iznošenje, pakiranje, utovar i odvoz arhivskog materijala i tehničke opreme iz suterena, prizemlja i kata objekta kombijem do prostora za pohranu koju priskrbljuje ponuđač</t>
    </r>
    <r>
      <rPr>
        <sz val="11"/>
        <rFont val="Calibri"/>
        <family val="2"/>
        <charset val="238"/>
        <scheme val="minor"/>
      </rPr>
      <t>. Skladištenje u trajanju do 6 mjeseci. Pretpostavljena veličina prostora za skladištenje je 20m2.</t>
    </r>
    <r>
      <rPr>
        <sz val="11"/>
        <color theme="1"/>
        <rFont val="Calibri"/>
        <family val="2"/>
        <charset val="238"/>
        <scheme val="minor"/>
      </rPr>
      <t xml:space="preserve"> Uzeti u obzir da će investitor koristiti pohranjenu dokumentaciju tijekom gradnje te mu je potrebno omogućiti nesmetani pristup. Stavka uključuje pakiranje, iznošenje, utovar, prijevoz i istovar arhivskog materijala i tehničke opreme na dogovorenu adresu te povratak na lokaciju nakon završetka radova. Točnu procjenu vremena i broja radnika daje prijevoznik. Obračun prema veličini vozila i zapremnini prostora za utovar kojim se odvija preseljenje.</t>
    </r>
  </si>
  <si>
    <t>Dodatni strojni iskop zemlje u sraslom i prirodnom tlu 3. kategorije u sloju debljine 50cm za izvedbu nove betonske rampe za pristup vozila s temeljima. Stavka uključuje sve potrebne predradnje i zaštite te pohranu iskopane zemlje na gradilištu do završetka zemljanih radova.</t>
  </si>
  <si>
    <r>
      <t xml:space="preserve">Dodatni strojni iskop zemlje u sraslom i prirodnom tlu III. </t>
    </r>
    <r>
      <rPr>
        <sz val="11"/>
        <rFont val="Calibri"/>
        <family val="2"/>
        <charset val="238"/>
        <scheme val="minor"/>
      </rPr>
      <t>kategorije</t>
    </r>
    <r>
      <rPr>
        <sz val="11"/>
        <color theme="1"/>
        <rFont val="Calibri"/>
        <family val="2"/>
        <charset val="238"/>
        <scheme val="minor"/>
      </rPr>
      <t xml:space="preserve"> u sloju debljine 20cm na površinama koje su imale popločenje koje je skinuto: natkrivena terasa, parkirna mjesta i manipulativna površina, staze - radi mogućnosti postavljanja svih potrebnih slojeva novog popločenja, a da završna kota ostane ista. Stavka uključuje sve potrebne predradnje i zaštite te odvoz iskopane zemlje na gradski deponij.</t>
    </r>
  </si>
  <si>
    <r>
      <t>Izrada Elaborata istražnih radova na pročelju zgrade prije izvedbe obnove pročelja radi utvrđivanja izvornih tonova i teksture žbuka te naliča stolarije i bravarije.</t>
    </r>
    <r>
      <rPr>
        <sz val="11"/>
        <color rgb="FF00B0F0"/>
        <rFont val="Calibri"/>
        <family val="2"/>
        <charset val="238"/>
        <scheme val="minor"/>
      </rPr>
      <t/>
    </r>
  </si>
  <si>
    <t>Dobava i montaža vodootporne metalne ploče na bravarskoj konstrukciji koja se postavlja na gradilištu prije početka radova i sadrži sve potrebne informacije vezane za gradilište u skladu s hrvatskim zakonima i smjernicama EU.</t>
  </si>
  <si>
    <r>
      <t xml:space="preserve">Dobava materijala i betoniranje lagano armirane podloge vanjske natkrivene terase u suterenu. Debljina podloge 15cm, beton tlačne čvrstoće </t>
    </r>
    <r>
      <rPr>
        <sz val="11"/>
        <rFont val="Calibri"/>
        <family val="2"/>
        <charset val="238"/>
        <scheme val="minor"/>
      </rPr>
      <t>C25/30, 2500kg/m3</t>
    </r>
    <r>
      <rPr>
        <sz val="11"/>
        <color theme="1"/>
        <rFont val="Calibri"/>
        <family val="2"/>
        <charset val="238"/>
        <scheme val="minor"/>
      </rPr>
      <t>. Betoniranje na nabijeni sloj tucanika.</t>
    </r>
  </si>
  <si>
    <t>Dobava i postavljanje završne podne obloge - keramičkih pločica formata 60x60cm, kvalitete 1. klase, protukliznosti R10, na pod prostorija suterena, izuzev sanitarija. Pločice toplo sivog tona, cementnog izgleda, glatke polumat. Minimalna fuga. Uključeno fleksibilno ljepilo i fugir masa. U stavku uključen transport, postavljanje i sav potreban materijal i alat. Odvojene stavke za rad i materijal te same pločice. U stavku uračunati i razdjelne profile između dva tipa podnih obloga. Pločice polagati prema shemi polaganja pločica.</t>
  </si>
  <si>
    <r>
      <t xml:space="preserve">Dobava i postavljanje završne podne obloge - keramičkih pločica formata 60x60cm i </t>
    </r>
    <r>
      <rPr>
        <sz val="11"/>
        <rFont val="Calibri"/>
        <family val="2"/>
        <charset val="238"/>
        <scheme val="minor"/>
      </rPr>
      <t>90x90cm</t>
    </r>
    <r>
      <rPr>
        <sz val="11"/>
        <color rgb="FFFF0000"/>
        <rFont val="Calibri"/>
        <family val="2"/>
        <charset val="238"/>
        <scheme val="minor"/>
      </rPr>
      <t xml:space="preserve"> </t>
    </r>
    <r>
      <rPr>
        <sz val="11"/>
        <color theme="1"/>
        <rFont val="Calibri"/>
        <family val="2"/>
        <charset val="238"/>
        <scheme val="minor"/>
      </rPr>
      <t>na pod kupaonice u suterenu. Pločice sivog tona, cementnog izgleda, glatke polumat, kvalitete 1. klase i protukliznosti R10. Minimalna fuga. Uključeno fleksibilno ljepilo i fugir masa. U stavku uključen transport, postavljanje i sav potreban materijal i alat. Odvojene stavke za rad i materijal te same pločice. Pločice polagati prema shemi polaganja pločica.</t>
    </r>
  </si>
  <si>
    <t>Dobava i postavljanje završne podne obloge - keramičkih pločica formata 60x60cm na pod prostorija ulaza i ulaznog hodnika, kvalitete 1. klase i protukliznosti R10. Pločice toplo sivog tona, cementnog izgleda, glatke polumat. Minimalna fuga. Uključeno fleksibilno ljepilo i fugir masa. U stavku uključen transport, postavljanje i sav potreban materijal i alat. Odvojene stavke za rad i materijal te same pločice. U stavku uračunati i razdjelne profile između dva tipa podnih obloga. Pločice polagati prema shemi polaganja pločica.</t>
  </si>
  <si>
    <t>Dobava i postavljanje završne podne obloge - keramičkih pločica formata 60x60cm na pod wc-a i čajne kuhinje u prizemlju. Pločice sivog tona, cementnog izgleda, glatke, polumat, kvalitete 1. klase i protukliznosti R10. Minimalna fuga. Uključeno fleksibilno ljepilo i fugir masa. U stavku uključen transport, postavljanje i sav potreban materijal i alat. Odvojene stavke za rad i materijal te same pločice. U stavku uračunati i razdjelne profile između dva tipa podnih obloga u konferencijskoj dvorani. Pločice polagati prema shemi polaganja pločica.</t>
  </si>
  <si>
    <r>
      <t xml:space="preserve">Dobava i postavljanje završne podne obloge - keramičkih pločica formata 60x60cm i </t>
    </r>
    <r>
      <rPr>
        <sz val="11"/>
        <rFont val="Calibri"/>
        <family val="2"/>
        <charset val="238"/>
        <scheme val="minor"/>
      </rPr>
      <t>90x90cm</t>
    </r>
    <r>
      <rPr>
        <sz val="11"/>
        <color theme="1"/>
        <rFont val="Calibri"/>
        <family val="2"/>
        <charset val="238"/>
        <scheme val="minor"/>
      </rPr>
      <t xml:space="preserve"> na pod kupaonice na katu. Pločice sivog tona, cementnog izgleda, glatke, polumat, kvalitete 1. klase i protukliznosti R10. Minimalna fuga. Uključeno fleksibilno ljepilo i fugir masa. U stavku uključen transport, postavljanje i sav potreban materijal i alat. Odvojene stavke za rad i materijal te same pločice. Pločice polagati prema shemi polaganja pločica.</t>
    </r>
  </si>
  <si>
    <t>Dobava i postavljanje zidnih pločica formata 60x60cm na zid kupaonice za osobe s invaliditetom u suterenu. Pločice sivog tona, cementnog izgleda, glatke, polumat, kvalitete 1. klase i hrapavosti R9 ili R10. Minimalna fuga. Uključeno fleksibilno ljepilo i fugir masa. U stavku uključen transport, postavljanje i sav potreban materijal i alat. Odvojene stavke za rad i materijal te same pločice. Pločice polagati prema shemi polaganja pločica. Puna visina oblaganja.</t>
  </si>
  <si>
    <t>Dobava i postavljanje zidnih pločica formata 60x60cm na zid čajne kuhinje u suterenu. Pločice toplog, svijetlo sivog tona, nježne teksture, glatke, polumat, kvalitete 1. klase i hrapavosti R9 ili R10. Pločice se postavljaju u visini od 60cm, počevši 90cm od završne kote poda.  Minimalna fuga. Uključeno fleksibilno ljepilo i fugir masa. U stavku uključen transport, postavljanje i sav potreban materijal i alat. Odvojene stavke za rad i materijal te same pločice. Pločice polagati prema shemi polaganja pločica.</t>
  </si>
  <si>
    <t>Dobava i postavljanje zidnih pločica formata 60x60cm na zid čajne kuhinje u prizemlju. Pločice toplog, svijetlo sivog tona, nježne teksture, glatke, polumat, kvalitete 1. klase i hrapavosti R9 ili R10. Pločice se postavljaju u visini od 60cm, počevši 90cm od završne kote poda.  Minimalna fuga. Uključeno fleksibilno ljepilo i fugir masa. U stavku uključen transport, postavljanje i sav potreban materijal i alat. Odvojene stavke za rad i materijal te same pločice. Pločice polagati prema shemi polaganja pločica.</t>
  </si>
  <si>
    <t>Dobava i postavljanje zidnih pločica formata 60x60cm na zid kupaonice za zaposlenike na katu. Pločice sivog tona, cementnog izgleda, glatke, polumat, kvalitete 1. klase i hrapavosti R9 ili R10. Minimalna fuga. Uključeno fleksibilno ljepilo i fugir masa. U stavku uključen transport, postavljanje i sav potreban materijal i alat. Odvojene stavke za rad i materijal te same pločice. Pločice polagati prema shemi polaganja pločica. Puna visina oblaganja.</t>
  </si>
  <si>
    <t>Dobava vodootpornog panoa kao trajne informacije o EU financiranju u skladu s preporukama o označavanju EU. Stavka uključuje dobavu i postavljanje ploče nakon dovršetka radova.</t>
  </si>
  <si>
    <t>Ploča s informacijama</t>
  </si>
  <si>
    <t>Metalna gradilišna ploča s informacijama</t>
  </si>
  <si>
    <t>Primjena norme:CEI 20-13;CEI UNEL 35375 ;CEI UNEL 35377 ili jednakovrijedno</t>
  </si>
  <si>
    <t xml:space="preserve">Dobava i polaganje 4 paričnog Cat. 7, S/FTP, 4P, 1000 MHz, LSZH, Eca,   samogasivi, bez halogena (LSOH) R303013-punožićani (PERIFERNA INSTALACIJA); karakteristike prijenosa prema standardu  ISO/IEC 11801 ed. 2.2, EN 50173-1: May 2011 (DIN EN 50173-1), IEC 61156-5 2nd Ed., EN 50288-4-1, 10GBASE-T in acc. to IEEE 802.3™-s ili jednakovrijedno,  označavanjem na oba kraja naljepnicama otpornim na vlagu i prljavštinu, s tiskanim ispisom oznaka </t>
  </si>
  <si>
    <t>Dobava i polaganje 4 nitnog svjetlovodnog kabela kategorije OS2 i punog spektra valnih duljina (tzv. full spectrum low/zero water peak SM OF), tip EN 60793-2-50 B1.3 odnosno ITU-T.G652.D ili jednakovrijedno</t>
  </si>
  <si>
    <t xml:space="preserve">Kopče za nadgradnu montažu šina. </t>
  </si>
  <si>
    <t>Ugradna kutija za svjetiljku TIP 7.</t>
  </si>
  <si>
    <t xml:space="preserve">Dobava, montaža, spajanje, ispitivanje i puštanje u rad elektroormara KPO  dim 600x450x190mm, komplet sa svim potrebnim montažnim i spojnim materijalom i priborom. Elektroormar je za vanjsku ugradnju izveden u IO54 , potpuna izolacija </t>
  </si>
  <si>
    <t>Izveden je kao samostojeći modularni ormar, izrađen od plasificiranog čeličnog lima, s vratima od kaljenog stakla, s četveropolnim sabirničkim razvodom,  mehanička zaštita IP 41 u skladu s  EN 60529, otpornost na udarac IK 10 u skladu s EN 50102,  ukupnih dimenzija 910x604x120 mm</t>
  </si>
  <si>
    <t xml:space="preserve">Pojačalo videoportafona </t>
  </si>
  <si>
    <t>Dobava i montaža Patch-Panel HD ELISO 48P 1U empty   prespojnog panela kao Reichle De Massari  R837956 ili jednakovrijedan.</t>
  </si>
  <si>
    <t>Demontaža sanitarne opreme</t>
  </si>
  <si>
    <t>Demontaža i uklanjanje postojeće sanitarne opreme iz kupaonica i wc-a u zgradi te odvoz na gradski deponij. Stavka obuhvaća demontažu ili rušenje ugrađenih dijelova sanitarne opreme, odvoz opreme i materijala na gradski deponij, zaštitu prostora od oštećenja i čišćenje po obavljenom poslu.</t>
  </si>
  <si>
    <t>kada s pripadajućom armaturom</t>
  </si>
  <si>
    <t>umivaonik s pripadajućom armaturom</t>
  </si>
  <si>
    <t>wc školjka s kotlićem</t>
  </si>
  <si>
    <t>bide s pripadajućom armaturom</t>
  </si>
  <si>
    <t>zaštita, čišćenje i odvoz</t>
  </si>
  <si>
    <t>Rušenje rampe za vozila</t>
  </si>
  <si>
    <t>projekt i statički proračun skele</t>
  </si>
  <si>
    <t>Sva površina koja je iskopana za postavljanje slojeva završnog popločenja mora biti izvedena prema zadanim nagibima radi odvodnje oborinske vode s površine staza i parkirališta. Nagib se izvodi strojno u padu od minimalno 2% u sraslom i prirodnom tlu III. kategorije. Stavka uključuje sve potrebne predradnje i zaštite te odvoz viška zemlje na gradski deponij.</t>
  </si>
  <si>
    <t>vodomjerno okno vel. 110 x 220 x 180 cm</t>
  </si>
  <si>
    <t>Dobava materijala i izrada novog vodovodnog okna, iz armiranog betona debljine stijenki 15 cm, a a.b. ploče 15 cm sa silaznim otvorom 60/60 iz betona C25/30. U cijenu okna uračunati žbukanje iznutra vodonepropusnom cementnom žbukom, zaglađenom do crnog sjaja, te podzidom ispod ventila i svu opremu okna. Beton, armatura i daščana oplata obračunati su u betonskim radovima. U stijenke ugraditi ljevanoželjezne penjalice. Poklopac okna je čeličnopocinčani vel. cca 60/60 cm. Obračun po komadu okna prema svjetlim mjerama iz nacrta, a sve ostalo prema nacrtima uz upute nadzornog inženjera i nadležnog komunalnog poduzeća  koje prije izvedbe određuje točne dimenzije.</t>
  </si>
  <si>
    <t>Dobava materijala, izrada revizionog okna kanalizacije van objekta debljine stijenki 20 cm iz betona C16/20 sa konstruktivnom armaturom. Beton, armatura i daščana oplata obračunati su u betonskim radovima. Sve ostalo dio je ove stavke. Nakon skidanja oplate okno iznutra ožbukati vodonepropusnom cem. žbukom omjera 1:2 i fino zagladiti. Na dnu okna izvesti kinetu u smjeru i padu kanalizacije, a na pokrovnoj ploči van objekta poklopac vel. cca 60/60 cm B125. Na svakih 25 cm ispod poklopca u stijenku ugraditi ljevanoželjezne penjalice. Sve ostalo prema nacrtima uz uputu nadzornog inženjera. Obračun po komadu gotovog okna.</t>
  </si>
  <si>
    <t>Dobava materijala i izrada novog vodovodnog okna, iz armiranog betona debljine stijenki 15 cm, a a.b. ploče 15 cm sa silaznim otvorom 60/60 iz betona C25/30. U cijenu okna uračunati, beton, kompletnu daščanu oplatu, armaturu, a žbukanje iznutra vodonepropusnom cementnom žbukom, zaglađenom do crnog sjaja, podzid ispod ventila i sva oprema okna dio su stavke unutar troškovnika Vodovoda i odvodnje. U stijenke ugraditi ljevanoželjezne penjalice. Poklopac okna je čeličnopocinčani vel. cca 60/60 cm. Obračun prema količini betona, oplate i armature prema svjetlim mjerama iz nacrta, a sve ostalo prema nacrtima uz upute nadzornog inženjera i nadležnog komunalnog poduzeća  koje prije izvedbe određuje točne dimenzije.</t>
  </si>
  <si>
    <t>Dobava materijala, izrada revizionog okna kanalizacije van objekta debljine stijenki 20 cm iz betona C 16/20 sa konstruktivnom armaturom. U cijenu okna uračunati beton, kompletnu daščanu oplatu i armaturu. Žbukanje iznutra vodonepropusnom cementnom žbukom u omjeru 1:2, fino zaglađenom, te sva oprema okna dio su stavke unutar troškovnika Vodovoda i odvodnje.  Na dnu okna izvesti kinetu u smjeru i padu kanalizacije, a na pokrovnoj ploči van objekta poklopac vel. cca 60/60 cm B125. Na svakih 25 cm ispod poklopca u stijenku ugraditi ljevanoželjezne penjalice. Sve ostalo prema nacrtima uz uputu nadzornog inženjera. Obračun po komadu gotovog okna.</t>
  </si>
  <si>
    <t>Dobava pohranjenih elemenata bravarije (ograda vanjskog stubišta prema prizemlju) i ponovna montaža na pozicije. Prije montaže navedene elemente je bitno pobrusiti, sanirati oštećenja ako postoje i ličiti u boju kao zatečeno stanje, određenu elaboratom istražnih radova naliča bravarije. Stavka uključuje rad na postojećoj ogradi i montažu na pozicije.</t>
  </si>
  <si>
    <t>Postavljanje keramičkih pločica na pod balkona i loggie</t>
  </si>
  <si>
    <t>Dobava i postavljanje završne podne obloge - vanjskih keramičkih pločica formata 60x60cm na pod loggie i balkona. Pločice toplo sivog tona, cementnog izgleda, polumat, kvalitete 1. klase i protukliznosti R11. Minimalna fuga. Uključeno fleksibilno ljepilo i fugir masa. U stavku uključen transport, postavljanje i sav potreban materijal i alat. Odvojene stavke za rad i materijal te same pločice. Pločice polagati prema shemi polaganja pločica.</t>
  </si>
  <si>
    <t>Oblaganje bočne strane zida ulične ograde čiji je jedan dio porušen radi izvedbe šireg kolnog prilaza. Zid je visine 30cm, širine 30cm. Oblaganje izvesti vrstom, veličinom, bojom i obradom kamena kao postojeći. Zamijeniti i sve oštećene dijelove ukoliko postoje, koji su nastali rušenjem dijela zida. Stavka uključuje uzimanje uzorka postojećeg kamena na zidu kako bi se nadopuna napravila što sličnije postojećem stanju, zatim materijal, izradu, dobavu i montažu te sve potrebne predradnje i zaštite. Obračun po m2 stranice koja se oblaže.</t>
  </si>
  <si>
    <r>
      <rPr>
        <u/>
        <sz val="11"/>
        <color rgb="FF2D2D2D"/>
        <rFont val="Calibri"/>
        <family val="2"/>
        <charset val="238"/>
        <scheme val="minor"/>
      </rPr>
      <t>Vodič</t>
    </r>
    <r>
      <rPr>
        <sz val="11"/>
        <color rgb="FF2D2D2D"/>
        <rFont val="Calibri"/>
        <family val="2"/>
        <charset val="238"/>
        <scheme val="minor"/>
      </rPr>
      <t xml:space="preserve">: bakreni finožični vodič, klase 5, prema CEI EN 60228; </t>
    </r>
    <r>
      <rPr>
        <u/>
        <sz val="11"/>
        <color rgb="FF2D2D2D"/>
        <rFont val="Calibri"/>
        <family val="2"/>
        <charset val="238"/>
        <scheme val="minor"/>
      </rPr>
      <t>izolacija</t>
    </r>
    <r>
      <rPr>
        <sz val="11"/>
        <color rgb="FF2D2D2D"/>
        <rFont val="Calibri"/>
        <family val="2"/>
        <charset val="238"/>
        <scheme val="minor"/>
      </rPr>
      <t xml:space="preserve">: tvrda EPM guma (= HEPR, hard ethylene-propylene-rubber), kvalitete G7, žile koncentrično použene i označene bojom prema HRN HD 308 S2 / VDE 0293-308 ili jednakovrijedno, sa ili bez zaštitnog žuto-zelenog vodiča; </t>
    </r>
    <r>
      <rPr>
        <u/>
        <sz val="11"/>
        <color rgb="FF2D2D2D"/>
        <rFont val="Calibri"/>
        <family val="2"/>
        <charset val="238"/>
        <scheme val="minor"/>
      </rPr>
      <t>ispuna</t>
    </r>
    <r>
      <rPr>
        <sz val="11"/>
        <color rgb="FF2D2D2D"/>
        <rFont val="Calibri"/>
        <family val="2"/>
        <charset val="238"/>
        <scheme val="minor"/>
      </rPr>
      <t xml:space="preserve">: termoplastična smjesa, vatrootporna sa smanjenom emisijom korozivnih plinova, ne apsorbira vlagu; </t>
    </r>
    <r>
      <rPr>
        <u/>
        <sz val="11"/>
        <color rgb="FF2D2D2D"/>
        <rFont val="Calibri"/>
        <family val="2"/>
        <charset val="238"/>
        <scheme val="minor"/>
      </rPr>
      <t>plašt</t>
    </r>
    <r>
      <rPr>
        <sz val="11"/>
        <color rgb="FF2D2D2D"/>
        <rFont val="Calibri"/>
        <family val="2"/>
        <charset val="238"/>
        <scheme val="minor"/>
      </rPr>
      <t xml:space="preserve">: antiabrazivna PVC smjesa, vatrootporna sa smanjenom emisijom korozivnih plinova, sa smanjenom propusnošću vode; </t>
    </r>
    <r>
      <rPr>
        <u/>
        <sz val="11"/>
        <color rgb="FF2D2D2D"/>
        <rFont val="Calibri"/>
        <family val="2"/>
        <charset val="238"/>
        <scheme val="minor"/>
      </rPr>
      <t>boja plašta</t>
    </r>
    <r>
      <rPr>
        <sz val="11"/>
        <color rgb="FF2D2D2D"/>
        <rFont val="Calibri"/>
        <family val="2"/>
        <charset val="238"/>
        <scheme val="minor"/>
      </rPr>
      <t>: svjetlosiva (RAL 7035)</t>
    </r>
  </si>
  <si>
    <t>HRN HD 308 S2 / CEI UNEL 00722 ili jednakovrijedno</t>
  </si>
  <si>
    <t>Postavljanje parketa</t>
  </si>
  <si>
    <t>Dobava i postavljanje troslojnog gotovog hrastovog parketa kvalitete 1. klase, debljine 15mm, širine letvice približno 12mm, duljine približno 60-180cm (mjere prema standardnoj ponudi proizvođača), ravno postavljanje s nepravilnim izmicanjem fuga, lakiran polumat. U stavku uključen transport, postavljanje i sav potreban materijal i alat. Odvojene stavke za rad i materijal te sam parket. Polagati prema shemi postavljanja/smjera postavljanja parketa.</t>
  </si>
  <si>
    <t>b) parket</t>
  </si>
  <si>
    <t>Struganje i čišćenje postojeće metalne ograde kao priprema za bojanje. Postojeća ograda je plave boje sa bijelom ispunom. Novu boju potvrditi kod projektanta arhitekture. Bojati mat bojom za metal. Ograda se sastoji od rubnog cijevastog profila koji tvori pravokutni element ograde. Element je ispunjen metalnom krutom mrežom.  Ograda se sastoji od fiksnih elemenata te vrata kod kolnog i pješačkog ulaza.</t>
  </si>
  <si>
    <t>Izrada, dobava i montaža novih kamenih vanjskih prozorskih klupčica vidljive debljine 5cm. Klupčice napravljene po uzoru na stare (potrebno uzeti uzorak), od istog materijala i vidljivih dimenzija prilagođenih novim stavkama i novoj ravnini pročelja nakon izvedbe toplinske žbuke. Kamen pobrusiti na rubovima, zaobliti (prema uzoru na postojeće), izvesti okap u profilaciji i impregnirati. Postavljanje u cementni mort. Stavka uključuje izmjeru postojećih klupčica i odnosa na pročelju, materijal, izradu, dobavu i montažu te sve potrebne predradnje i zaštite. Obračun po m'.</t>
  </si>
  <si>
    <t xml:space="preserve">Stropna ugradna svjetiljka, širokosnopna direktna distribucija svjetlosti u kućištu izrađenom od aluminija. Kućište završne obrade u bijeloj boji. Duboko uvučeni opalni difuzor od polikarbonata. LED izvor svjetlosti. Snaga svjetiljke 16W, nazivni napon 230V, temperatura boje 3000K, svjetlosni tok 1410lm. Dimenzije svjetiljke: cca fi150mm ugradbena visina do 6cm. Stupanj mehaničke zaštite IP44. </t>
  </si>
  <si>
    <t>Ovjesna direktna svjetiljka izrađena  iz aluminijskog profila visine 115mm, plastificirana epoxy prahom u bijelu boju.  Sadrži satinirani difuzor niveliran s donjim rubom. Izvor svjetla LED 47W 8050lm 3000K 230V samohladivi čvrsti linearni moduli visoke efikasnosti A++. LED izvor svjetla klasifikacije MacAdam3, CRI&gt;80, Fotobiološka grupa rizika RG0.</t>
  </si>
  <si>
    <t>UsmjerivI reflektor za ugradnju na trofaznu šinu, LED  9,5W LED 230V 1000Lm 3000K, 36°, dim cca: fi60x130mm, boja bijela,</t>
  </si>
  <si>
    <t>Trofazna strujna šina L=3000mm, izrađena od ekstrudiranog aluminija bijele boje, za montažu na strop, zid ili ovjes.</t>
  </si>
  <si>
    <t>Trofazna strujna šina L=1000mm, izrađena od ekstrudiranog aluminija bijele boje, za montažu na strop, zid ili ovjes.</t>
  </si>
  <si>
    <t>Završni čep za trofaznu šinu, boja bijela.</t>
  </si>
  <si>
    <t>Krajnji napojni element za trofaznu šinu, boja bijela</t>
  </si>
  <si>
    <t>Poklopac za pokrivanje trofazne šine, polikarbonat bijele boje.</t>
  </si>
  <si>
    <t>OVJES 2000mm s mikromilimetarskim podešavanjem i stropnim elementom, boja: siva elox</t>
  </si>
  <si>
    <t>Nadgradna stropna svjetiljka LED 20W 230V 3000K 2375lm,  izrađena  iz aluminijskog profila visine 55mm, plastificirana epoxy prahom u bijelu boju. Sadrži satinirani difuzor niveliran s donjim rubom, dim: fi330x55mm, IP66</t>
  </si>
  <si>
    <t>Stolna svjetiljka LED 6,3W 3000K 400lm metal mat crne boje sa krom detaljima, približne dim: 705x100xh620mm, IP20</t>
  </si>
  <si>
    <t>LED fleksibilna traka 14W/m 24V 3000K, 1800lm/m, IP20. Količina se iskazuje u metrima.</t>
  </si>
  <si>
    <t>Driver za svjetiljku TIP 6. Napojni element za LED, 24V-100W, IP67</t>
  </si>
  <si>
    <t>ALUMINIJSKI PROFIL za montažu LED rasvjete, 2000×7×17mm, sa difuznim poklopcem C3, 4 nosača za montažu i 2 završna poklopca, eloksirani aluminij</t>
  </si>
  <si>
    <t>Zidna ugradna svjetiljka 7,2W LED 220-240V 712lm 3000K, asimetrična karakteristika, izrađena  iz aluminija, plastificirana epoxy prahom u antracit sivu, dim: 192x81x50mm, boja antracit, IP66</t>
  </si>
  <si>
    <t>Rasvjetni stupić, 10W, 3000K, 645lm, 220V, izrađen  iz aluminija, plastificiran epoxy prahom u antracit sivu boju, dim: 220x100xk800mm, boja antracit, dvostruki premaz, IP65</t>
  </si>
  <si>
    <t>Zidna svjetiljka 18W LED 1035lm 3000K, direktno indirektna raspodjela svjetlosti, izrađena  iz aluminija, plastificirana epoxy prahom u antracit sivu boju, dim: 250×60×60mm, IP65 antracit</t>
  </si>
  <si>
    <t>PROTUPANIČNA RASVJETA</t>
  </si>
  <si>
    <t>Stropna nadgradna protupanična svjetiljka. Kućište izrađeno od polikarbonata završne obrade u bijeloj boji. LED, autonomija 3h, za spajanje na pripravni spoj. Dimenzije svjetiljke: 250×194×29mm. U kompletu s obostranim piktogramom (lijevo desno, ravno). IP20</t>
  </si>
  <si>
    <t>Dvopolni niskonaponski kompaktni prekidač sukladno IEC 60947-2 ,EN60947-2  , Ik= 16 kA,  opremljen magnetotermičkom zaštitom od preopterećenja i kratkog spoja R63A , kategorija upotrebe "A", nazivni izolacijski napon 800V~ ,udarni podnosivi napon 10kV, pogonski napon 690V~,nazivna struja okidača 63A,komplet sa opremom za uključenje - isključenje</t>
  </si>
  <si>
    <t>Dvopolna diferencijalna sklopoka, 25/0,03 A, klasa AC</t>
  </si>
  <si>
    <t>Jednpolni automatski osigurač 50 A, 16 kA, D - karakteristika, sa pomoćnim kontaktom za signalizaciju prorade zaštite od preopterećenja ili kratkog spoja</t>
  </si>
  <si>
    <t>Jednopolni automatski osigurač 20 A, 16 kA, D - karakteristika, sa pomoćnim kontaktom za signalizaciju prorade zaštite od preopterećenja ili kratkog spoja</t>
  </si>
  <si>
    <t xml:space="preserve">Dvopolni katodni odvodnik prenapona 15kA sukladno EN 61643-11, s kontaktom za signalizaciju prorade </t>
  </si>
  <si>
    <t>Dvoopolna diferencijalna sklopoka,25/0,03 A, klasa AC</t>
  </si>
  <si>
    <t>Dvopolni katodni odvodnik prenapona 15kA sukladno EN 61643-11, s kontaktom za signalizaciju prorade</t>
  </si>
  <si>
    <t>Tipkalo - gljiva sa zakretnom deblokadom</t>
  </si>
  <si>
    <t>Betonska podloga na terenu</t>
  </si>
  <si>
    <t>Rušenje betonske podloge, prilaza debljini od 10cm na terenu oko kuće. Stavka obuhvaća sve pripremne radove, razbijanje podloge i odvoz materijala na gradski deponij.</t>
  </si>
  <si>
    <t>Ručni iskop zemlje u sraslom i prirodnom tlu III. kategorije za nearmirane temeljne stope čeličnih stupova nadstrešnice. Ravni iskop, 2 rupe 60x60cm, 2 rupe 40x60cm i dubine 60cm. Stavka uključuje sve potrebne predradnje i zaštite te odvoz iskopanog materijala na gradski deponij.</t>
  </si>
  <si>
    <t>Dobava materijala i betoniranje temeljnih stopa ispod stupova nadstrešnice za parking vozila. Dimenzije temelja 40x60x60cm i 60x60x60cm. Betoniranje betonom tlačne čvrstoće C20/25, nearmirani.</t>
  </si>
  <si>
    <t>Izrada i montaža čelične konstrukcije nadstrešnice nad dodanim parkirnim mjestima na čestici. Konstrukcija se sastoji od osnovnih čeličnih profila nad kojima se nalazi pokrov. Pokrov i opšav bočnih ploha od aluminijskog lima.  Elementi međusobno vareni, stupovi u temelj učvršćeni vijcima, cinčani i bojani u RAL 9004 kao i cijela konstrukcija nadstrešnice. Izvođač je prije izvedbe dužan napraviti radioničke nacrte i dati ih na provjeru projektantu.</t>
  </si>
  <si>
    <t>stupovi 120x120x6mm, h=2.75m i 2.45m</t>
  </si>
  <si>
    <t>poprečni nosači  100x120x6mm,  l = 5.00 m,</t>
  </si>
  <si>
    <t>osnovni  nosači krova 100x120x6mm,  l=6.15</t>
  </si>
  <si>
    <t>Bojanje postojeće ulične ograde</t>
  </si>
  <si>
    <t>Bojanje postojeće nadstrešnice za automobile</t>
  </si>
  <si>
    <t>Struganje i čišćenje postojeće metalne konstrukcije nadstrešnice kao priprema za bojanje. Postojeća konstrukcija je svijetlo sive boje. Bojati mat bojom za metal, RAL 9004 mat. Nadstrešnica se sastoji od 10 stupove presjeka 6x6cm visine 250cm te 5 rešetkastih nosača dužine 5m. Rešetkasti nosači napravljeni su od okvira presjeka 6x6cm sa ispunom od cijevastih profila Fi 2.5cm u zig zag formi.</t>
  </si>
  <si>
    <t>KUPAONICA U SUTERENU</t>
  </si>
  <si>
    <t>WC školjka za osobe s invaliditetom</t>
  </si>
  <si>
    <t>Ugradbeni vodokotlić s potkonstrukcijom i gumbom za puštanje vode, i konzolna školjka prilagođena osobama s invaliditetom, za ugradbene kotliće, s masivnom daskom sa slowclose sistemom spuštanja.</t>
  </si>
  <si>
    <t>Držači kod WC školjke</t>
  </si>
  <si>
    <t>inox držači s polukružnim završetkom 11x90x23,5cm, jedan podizni, montaža na zid, montaža na visini 90cm, nosivost do 100 kg</t>
  </si>
  <si>
    <t>Umivaonik za osobe s invaliditetom</t>
  </si>
  <si>
    <t>65x58cm; konzolni umivaonik s rupom za miješalicu, porculan, montaža na zid na visinu 80 cm; u cijenu uračunati sifon i sav spojni i dodatni materijal.</t>
  </si>
  <si>
    <t>Miješalica za umivaonik</t>
  </si>
  <si>
    <t>s produženom ručicom za miješanje hladne i tople vode, kromirana završna obrada; u cijenu uračunati svi spojni elementi i materijal.</t>
  </si>
  <si>
    <t>Ogledalo</t>
  </si>
  <si>
    <t>70x50cm; zidno, s mogućnošću nagibanja; okvir od nehrđajućeg čelika, montaža na visinu 100cm na nosač od nehrđajućeg čelika</t>
  </si>
  <si>
    <t>Tuš miješalica</t>
  </si>
  <si>
    <t>armatura s jednom ručkom, s automatskim prebacivačem vode na glavu tuša, montaža na zid, kromirana završna obrada</t>
  </si>
  <si>
    <t>Tuš glava</t>
  </si>
  <si>
    <t>valjkasta glava za tuš, promjer 3,2cm, dužina 22cm, materijal ABS, uz crijevo i nosač slušalice tuša</t>
  </si>
  <si>
    <t>Klupica</t>
  </si>
  <si>
    <t>sklopiva klupica 46,5x40x35,5cm, inox, montaža na zid</t>
  </si>
  <si>
    <t>Držač u tušu</t>
  </si>
  <si>
    <t>kutna ručka 135°, max duljine 90 cm, promjer šipke 3,2cm, inox, montaža na zid</t>
  </si>
  <si>
    <t>Tuš kabina</t>
  </si>
  <si>
    <t>pravokutna tuš kabina 90x90cm za ugradnju direktno na keramiku, dvoja klizna vrata, pozirno kaljeno staklo d=6mm, u okviru srebrne boje</t>
  </si>
  <si>
    <t>WC U PRIZEMLJU</t>
  </si>
  <si>
    <t>WC školjka</t>
  </si>
  <si>
    <t>Ugradbeni vodokotlić s potkonstrukcijom i tipkalom za puštanje vode; bijele boje; konzolna školjka za ugradbene kotliće, s masivnom daskom sa slowclose sistemom spuštanja, bijeli porculan</t>
  </si>
  <si>
    <t>Umivaonik</t>
  </si>
  <si>
    <t>40x32cm, konzolni, s jednom rupom za miješalicu; bijeli porculan; u cijenu uračunat sifon i svi dodatni spojni elementi i materijal.</t>
  </si>
  <si>
    <t>Miješalica</t>
  </si>
  <si>
    <t>armatura s jednom ručkom, montaža na umivaonik, kromirana završna obrada; u cijenu uračunati svi spojni elementi i ventili.</t>
  </si>
  <si>
    <t>60x80cm, pravokutno, zidno, bez okvira, sa svim potrebnim elementima za ugradnju</t>
  </si>
  <si>
    <t>KUPAONICA NA KATU</t>
  </si>
  <si>
    <t>nadgradni; okrugli, promjer do 50 cm, visina 15cm, ugradnja na način da je gornji rub umivaonika na visini od 85cm, bijeli porculan; u cijenu uračunat sifon i sav dodatni spojni materijal i nužni dodatni elementi.</t>
  </si>
  <si>
    <t>armatura s jednom ručkom, montaža na umivaonik, kromirana završna obrada; u cijenu uračunati svi spojni elementi i ventili</t>
  </si>
  <si>
    <t>100x115cm, pravokutno, zidno, bez okvira, uz elemente za ugradnju</t>
  </si>
  <si>
    <t>armatura s jednom ručkom, s automatskim prebacivačem vode na glavu tuša
montaža na zid, kromirana završna obrada</t>
  </si>
  <si>
    <t>valjkasta glava za tuš, promjer 3,2cm, dužina 22cm, materijal ABS, uz crijevo</t>
  </si>
  <si>
    <t>pravokutna tuš kabina 90x90cm za ugradnju u kut, direktno na keramiku, dvoja klizna vrata, prozirno kaljeno staklo d=6mm, u okviru srebrne boje</t>
  </si>
  <si>
    <t>Ormarić ispod umivaonika</t>
  </si>
  <si>
    <t>100x52x50cm, montaža na zid, za nadgradni umivaonik, visina ugradnje u skladu s predviđenom visinom ugradnje umivaonika, dvije ladice; korpus od bijelog iverala, fronte od bijelo lakiranog MDF-a s profiliranim rubom (30°), s otvaračem na pritisak</t>
  </si>
  <si>
    <t>3.17.</t>
  </si>
  <si>
    <t>3.18.</t>
  </si>
  <si>
    <t>3.19.</t>
  </si>
  <si>
    <t>3.20.</t>
  </si>
  <si>
    <t>3.21.</t>
  </si>
  <si>
    <t>3.22.</t>
  </si>
  <si>
    <t>3.23.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</si>
</sst>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0\ [$kn/m3-41A]"/>
    <numFmt numFmtId="165" formatCode="#,##0.00\ &quot;kn&quot;"/>
    <numFmt numFmtId="166" formatCode="0.0"/>
    <numFmt numFmtId="167" formatCode="_-* #,##0.00\ _k_n_-;\-* #,##0.00\ _k_n_-;_-* &quot;-&quot;??\ _k_n_-;_-@_-"/>
    <numFmt numFmtId="168" formatCode="#,##0.00_ ;[Red]\-#,##0.00\ "/>
  </numFmts>
  <fonts count="48">
    <font>
      <sz val="11"/>
      <color theme="1"/>
      <name val="Calibri"/>
      <family val="2"/>
      <charset val="238"/>
      <scheme val="minor"/>
    </font>
    <font>
      <b/>
      <sz val="11"/>
      <color theme="1"/>
      <name val="Calibri"/>
      <family val="2"/>
      <charset val="238"/>
      <scheme val="minor"/>
    </font>
    <font>
      <sz val="10"/>
      <color theme="1"/>
      <name val="Calibri"/>
      <family val="2"/>
      <charset val="238"/>
      <scheme val="minor"/>
    </font>
    <font>
      <sz val="9"/>
      <color theme="1"/>
      <name val="Calibri"/>
      <family val="2"/>
      <charset val="238"/>
      <scheme val="minor"/>
    </font>
    <font>
      <b/>
      <sz val="10"/>
      <color theme="1"/>
      <name val="Calibri"/>
      <family val="2"/>
      <charset val="238"/>
      <scheme val="minor"/>
    </font>
    <font>
      <i/>
      <sz val="9"/>
      <color theme="1"/>
      <name val="Calibri"/>
      <family val="2"/>
      <charset val="238"/>
      <scheme val="minor"/>
    </font>
    <font>
      <sz val="11"/>
      <color rgb="FFFF0000"/>
      <name val="Calibri"/>
      <family val="2"/>
      <charset val="238"/>
      <scheme val="minor"/>
    </font>
    <font>
      <sz val="11"/>
      <color theme="1"/>
      <name val="Calibri"/>
      <family val="2"/>
      <charset val="238"/>
      <scheme val="minor"/>
    </font>
    <font>
      <sz val="12"/>
      <name val="HRHelvetica"/>
    </font>
    <font>
      <sz val="10"/>
      <name val="Arial"/>
      <family val="2"/>
      <charset val="238"/>
    </font>
    <font>
      <sz val="10"/>
      <name val="Arial CE"/>
      <charset val="238"/>
    </font>
    <font>
      <u/>
      <sz val="10"/>
      <color indexed="12"/>
      <name val="Arial"/>
      <family val="2"/>
      <charset val="238"/>
    </font>
    <font>
      <sz val="11"/>
      <color theme="1"/>
      <name val="Calibri"/>
      <family val="2"/>
      <scheme val="minor"/>
    </font>
    <font>
      <b/>
      <sz val="11"/>
      <color theme="1"/>
      <name val="Calibri"/>
      <family val="2"/>
      <scheme val="minor"/>
    </font>
    <font>
      <i/>
      <sz val="11"/>
      <name val="Calibri"/>
      <family val="2"/>
      <charset val="238"/>
      <scheme val="minor"/>
    </font>
    <font>
      <sz val="11"/>
      <name val="Calibri"/>
      <family val="2"/>
      <charset val="238"/>
      <scheme val="minor"/>
    </font>
    <font>
      <b/>
      <sz val="11"/>
      <name val="Calibri"/>
      <family val="2"/>
      <charset val="238"/>
      <scheme val="minor"/>
    </font>
    <font>
      <sz val="10"/>
      <name val="Calibri"/>
      <family val="2"/>
      <charset val="238"/>
      <scheme val="minor"/>
    </font>
    <font>
      <sz val="9"/>
      <name val="Calibri"/>
      <family val="2"/>
      <charset val="238"/>
      <scheme val="minor"/>
    </font>
    <font>
      <b/>
      <sz val="11"/>
      <color rgb="FFFF0000"/>
      <name val="Calibri"/>
      <family val="2"/>
      <charset val="238"/>
      <scheme val="minor"/>
    </font>
    <font>
      <sz val="9"/>
      <color rgb="FFFF0000"/>
      <name val="Calibri"/>
      <family val="2"/>
      <charset val="238"/>
      <scheme val="minor"/>
    </font>
    <font>
      <sz val="10"/>
      <color rgb="FFFF0000"/>
      <name val="Calibri"/>
      <family val="2"/>
      <charset val="238"/>
      <scheme val="minor"/>
    </font>
    <font>
      <b/>
      <sz val="9"/>
      <color rgb="FFFF0000"/>
      <name val="Calibri"/>
      <family val="2"/>
      <charset val="238"/>
      <scheme val="minor"/>
    </font>
    <font>
      <b/>
      <sz val="10"/>
      <name val="Calibri"/>
      <family val="2"/>
      <charset val="238"/>
      <scheme val="minor"/>
    </font>
    <font>
      <sz val="11"/>
      <name val="Calibri"/>
      <family val="2"/>
      <scheme val="minor"/>
    </font>
    <font>
      <b/>
      <sz val="8"/>
      <name val="Calibri"/>
      <family val="2"/>
      <charset val="238"/>
      <scheme val="minor"/>
    </font>
    <font>
      <sz val="10"/>
      <name val="Arial"/>
      <family val="2"/>
      <charset val="238"/>
    </font>
    <font>
      <sz val="12"/>
      <name val="Times New Roman"/>
      <family val="1"/>
      <charset val="238"/>
    </font>
    <font>
      <sz val="12"/>
      <name val="Arial"/>
      <family val="2"/>
      <charset val="238"/>
    </font>
    <font>
      <sz val="10"/>
      <name val="Arial"/>
      <family val="2"/>
    </font>
    <font>
      <sz val="10"/>
      <name val="Tahoma"/>
      <family val="2"/>
      <charset val="238"/>
    </font>
    <font>
      <sz val="10"/>
      <name val="Helv"/>
    </font>
    <font>
      <sz val="11"/>
      <color indexed="8"/>
      <name val="Calibri"/>
      <family val="2"/>
      <charset val="238"/>
    </font>
    <font>
      <sz val="10"/>
      <color indexed="8"/>
      <name val="MS Sans Serif"/>
      <family val="2"/>
    </font>
    <font>
      <sz val="11"/>
      <name val="Tahoma"/>
      <family val="2"/>
    </font>
    <font>
      <sz val="10"/>
      <color rgb="FF2D2D2D"/>
      <name val="Arial"/>
      <family val="2"/>
      <charset val="238"/>
    </font>
    <font>
      <b/>
      <sz val="9"/>
      <name val="Calibri"/>
      <family val="2"/>
      <charset val="238"/>
      <scheme val="minor"/>
    </font>
    <font>
      <b/>
      <sz val="11"/>
      <color indexed="8"/>
      <name val="Calibri"/>
      <family val="2"/>
      <charset val="238"/>
      <scheme val="minor"/>
    </font>
    <font>
      <sz val="11"/>
      <color indexed="8"/>
      <name val="Calibri"/>
      <family val="2"/>
      <charset val="238"/>
      <scheme val="minor"/>
    </font>
    <font>
      <b/>
      <i/>
      <u/>
      <sz val="11"/>
      <name val="Calibri"/>
      <family val="2"/>
      <charset val="238"/>
      <scheme val="minor"/>
    </font>
    <font>
      <vertAlign val="subscript"/>
      <sz val="11"/>
      <name val="Calibri"/>
      <family val="2"/>
      <charset val="238"/>
      <scheme val="minor"/>
    </font>
    <font>
      <b/>
      <sz val="9"/>
      <color theme="1"/>
      <name val="Calibri"/>
      <family val="2"/>
      <charset val="238"/>
      <scheme val="minor"/>
    </font>
    <font>
      <sz val="11"/>
      <color rgb="FF2D2D2D"/>
      <name val="Calibri"/>
      <family val="2"/>
      <scheme val="minor"/>
    </font>
    <font>
      <sz val="11"/>
      <color rgb="FF2D2D2D"/>
      <name val="Calibri"/>
      <family val="2"/>
      <charset val="238"/>
      <scheme val="minor"/>
    </font>
    <font>
      <u/>
      <sz val="11"/>
      <color rgb="FF2D2D2D"/>
      <name val="Calibri"/>
      <family val="2"/>
      <charset val="238"/>
      <scheme val="minor"/>
    </font>
    <font>
      <sz val="11"/>
      <color rgb="FF00B0F0"/>
      <name val="Calibri"/>
      <family val="2"/>
      <charset val="238"/>
      <scheme val="minor"/>
    </font>
    <font>
      <sz val="10"/>
      <color theme="1"/>
      <name val="Calibri"/>
      <family val="2"/>
      <scheme val="minor"/>
    </font>
    <font>
      <sz val="10"/>
      <name val="Calibri"/>
      <family val="2"/>
      <scheme val="minor"/>
    </font>
  </fonts>
  <fills count="6">
    <fill>
      <patternFill patternType="none"/>
    </fill>
    <fill>
      <patternFill patternType="gray125"/>
    </fill>
    <fill>
      <patternFill patternType="solid">
        <fgColor theme="0" tint="-0.34998626667073579"/>
        <bgColor indexed="64"/>
      </patternFill>
    </fill>
    <fill>
      <patternFill patternType="solid">
        <fgColor theme="0" tint="-0.249977111117893"/>
        <bgColor indexed="64"/>
      </patternFill>
    </fill>
    <fill>
      <patternFill patternType="solid">
        <fgColor theme="0" tint="-0.24994659260841701"/>
        <bgColor indexed="64"/>
      </patternFill>
    </fill>
    <fill>
      <patternFill patternType="solid">
        <fgColor theme="0" tint="-0.14999847407452621"/>
        <bgColor indexed="64"/>
      </patternFill>
    </fill>
  </fills>
  <borders count="1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s>
  <cellStyleXfs count="30">
    <xf numFmtId="0" fontId="0" fillId="0" borderId="0"/>
    <xf numFmtId="0" fontId="8" fillId="0" borderId="0"/>
    <xf numFmtId="0" fontId="11" fillId="0" borderId="0" applyNumberFormat="0" applyFill="0" applyBorder="0" applyAlignment="0" applyProtection="0">
      <alignment vertical="top"/>
      <protection locked="0"/>
    </xf>
    <xf numFmtId="0" fontId="9" fillId="0" borderId="0"/>
    <xf numFmtId="0" fontId="12" fillId="0" borderId="0"/>
    <xf numFmtId="0" fontId="9" fillId="0" borderId="0"/>
    <xf numFmtId="0" fontId="7" fillId="0" borderId="0"/>
    <xf numFmtId="0" fontId="10" fillId="0" borderId="0"/>
    <xf numFmtId="43" fontId="8" fillId="0" borderId="0" applyFont="0" applyFill="0" applyBorder="0" applyAlignment="0" applyProtection="0"/>
    <xf numFmtId="43" fontId="8" fillId="0" borderId="0" applyFont="0" applyFill="0" applyBorder="0" applyAlignment="0" applyProtection="0"/>
    <xf numFmtId="0" fontId="9" fillId="0" borderId="0"/>
    <xf numFmtId="0" fontId="26" fillId="0" borderId="0"/>
    <xf numFmtId="167" fontId="26" fillId="0" borderId="0" applyFont="0" applyFill="0" applyBorder="0" applyAlignment="0" applyProtection="0"/>
    <xf numFmtId="167" fontId="9" fillId="0" borderId="0" applyFont="0" applyFill="0" applyBorder="0" applyAlignment="0" applyProtection="0"/>
    <xf numFmtId="0" fontId="28" fillId="0" borderId="0"/>
    <xf numFmtId="0" fontId="30" fillId="0" borderId="0"/>
    <xf numFmtId="0" fontId="9" fillId="0" borderId="0"/>
    <xf numFmtId="0" fontId="28" fillId="0" borderId="0"/>
    <xf numFmtId="0" fontId="32" fillId="0" borderId="0"/>
    <xf numFmtId="0" fontId="9" fillId="0" borderId="0"/>
    <xf numFmtId="0" fontId="7" fillId="0" borderId="0"/>
    <xf numFmtId="0" fontId="31" fillId="0" borderId="0"/>
    <xf numFmtId="0" fontId="9" fillId="0" borderId="0"/>
    <xf numFmtId="0" fontId="9" fillId="0" borderId="0"/>
    <xf numFmtId="0" fontId="31" fillId="0" borderId="0"/>
    <xf numFmtId="0" fontId="33" fillId="0" borderId="0"/>
    <xf numFmtId="0" fontId="34" fillId="0" borderId="0">
      <alignment horizontal="center" vertical="top"/>
    </xf>
    <xf numFmtId="0" fontId="29" fillId="0" borderId="0"/>
    <xf numFmtId="0" fontId="9" fillId="0" borderId="0"/>
    <xf numFmtId="0" fontId="9" fillId="0" borderId="0"/>
  </cellStyleXfs>
  <cellXfs count="432">
    <xf numFmtId="0" fontId="0" fillId="0" borderId="0" xfId="0"/>
    <xf numFmtId="0" fontId="0" fillId="0" borderId="0" xfId="0" applyAlignment="1">
      <alignment horizontal="center"/>
    </xf>
    <xf numFmtId="0" fontId="0" fillId="2" borderId="0" xfId="0" applyFill="1" applyAlignment="1">
      <alignment horizontal="center"/>
    </xf>
    <xf numFmtId="0" fontId="0" fillId="2" borderId="0" xfId="0" applyFill="1"/>
    <xf numFmtId="0" fontId="2" fillId="0" borderId="0" xfId="0" applyFont="1"/>
    <xf numFmtId="0" fontId="0" fillId="0" borderId="0" xfId="0" applyBorder="1"/>
    <xf numFmtId="0" fontId="1" fillId="0" borderId="3" xfId="0" applyFont="1" applyBorder="1"/>
    <xf numFmtId="0" fontId="0" fillId="0" borderId="3" xfId="0" applyBorder="1" applyAlignment="1">
      <alignment horizontal="right"/>
    </xf>
    <xf numFmtId="164" fontId="2" fillId="0" borderId="0" xfId="0" applyNumberFormat="1" applyFont="1" applyBorder="1"/>
    <xf numFmtId="0" fontId="2" fillId="0" borderId="3" xfId="0" applyFont="1" applyBorder="1" applyAlignment="1">
      <alignment horizontal="right"/>
    </xf>
    <xf numFmtId="0" fontId="0" fillId="0" borderId="0" xfId="0" applyAlignment="1">
      <alignment horizontal="left"/>
    </xf>
    <xf numFmtId="0" fontId="0" fillId="0" borderId="3" xfId="0" applyBorder="1" applyAlignment="1">
      <alignment horizontal="left"/>
    </xf>
    <xf numFmtId="0" fontId="2" fillId="0" borderId="0" xfId="0" applyFont="1" applyBorder="1" applyAlignment="1">
      <alignment horizontal="left"/>
    </xf>
    <xf numFmtId="0" fontId="0" fillId="0" borderId="0" xfId="0" applyFont="1" applyBorder="1"/>
    <xf numFmtId="0" fontId="1" fillId="0" borderId="0" xfId="0" applyFont="1" applyBorder="1"/>
    <xf numFmtId="0" fontId="1" fillId="0" borderId="0" xfId="0" applyFont="1" applyBorder="1" applyAlignment="1">
      <alignment horizontal="right"/>
    </xf>
    <xf numFmtId="0" fontId="2" fillId="2" borderId="0" xfId="0" applyFont="1" applyFill="1"/>
    <xf numFmtId="0" fontId="0" fillId="2" borderId="0" xfId="0" applyFill="1" applyAlignment="1">
      <alignment horizontal="left"/>
    </xf>
    <xf numFmtId="0" fontId="0" fillId="0" borderId="4" xfId="0" applyBorder="1"/>
    <xf numFmtId="4" fontId="3" fillId="0" borderId="0" xfId="0" applyNumberFormat="1" applyFont="1" applyBorder="1"/>
    <xf numFmtId="0" fontId="1" fillId="2" borderId="6" xfId="0" applyFont="1" applyFill="1" applyBorder="1"/>
    <xf numFmtId="0" fontId="1" fillId="2" borderId="5" xfId="0" applyFont="1" applyFill="1" applyBorder="1" applyAlignment="1">
      <alignment horizontal="center"/>
    </xf>
    <xf numFmtId="0" fontId="1" fillId="2" borderId="6" xfId="0" applyFont="1" applyFill="1" applyBorder="1" applyAlignment="1">
      <alignment horizontal="center"/>
    </xf>
    <xf numFmtId="0" fontId="1" fillId="2" borderId="7" xfId="0" applyFont="1" applyFill="1" applyBorder="1"/>
    <xf numFmtId="0" fontId="0" fillId="0" borderId="0" xfId="0" applyFont="1" applyFill="1" applyBorder="1"/>
    <xf numFmtId="0" fontId="0" fillId="0" borderId="0" xfId="0" applyFont="1" applyFill="1" applyBorder="1" applyAlignment="1">
      <alignment horizontal="center" vertical="center"/>
    </xf>
    <xf numFmtId="0" fontId="0" fillId="0" borderId="0" xfId="0" applyFont="1" applyBorder="1" applyAlignment="1">
      <alignment horizontal="center" vertical="center"/>
    </xf>
    <xf numFmtId="0" fontId="0" fillId="0" borderId="0" xfId="0" applyAlignment="1">
      <alignment horizontal="center" vertical="center"/>
    </xf>
    <xf numFmtId="0" fontId="0" fillId="0" borderId="0" xfId="0" applyBorder="1" applyAlignment="1">
      <alignment horizontal="center" vertical="center"/>
    </xf>
    <xf numFmtId="0" fontId="1" fillId="3" borderId="0" xfId="0" applyFont="1" applyFill="1" applyAlignment="1">
      <alignment horizontal="center" vertical="center"/>
    </xf>
    <xf numFmtId="0" fontId="1" fillId="3" borderId="0" xfId="0" applyFont="1" applyFill="1"/>
    <xf numFmtId="0" fontId="4" fillId="3" borderId="0" xfId="0" applyFont="1" applyFill="1"/>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0" fillId="0" borderId="0" xfId="0"/>
    <xf numFmtId="0" fontId="0" fillId="0" borderId="0" xfId="0" applyAlignment="1">
      <alignment horizontal="center"/>
    </xf>
    <xf numFmtId="0" fontId="0" fillId="0" borderId="0" xfId="0" applyAlignment="1">
      <alignment vertical="justify"/>
    </xf>
    <xf numFmtId="0" fontId="0" fillId="0" borderId="2" xfId="0" applyBorder="1" applyAlignment="1">
      <alignment horizontal="right"/>
    </xf>
    <xf numFmtId="0" fontId="1" fillId="0" borderId="3" xfId="0" applyFont="1" applyBorder="1"/>
    <xf numFmtId="0" fontId="0" fillId="0" borderId="3" xfId="0" applyBorder="1" applyAlignment="1">
      <alignment horizontal="right"/>
    </xf>
    <xf numFmtId="164" fontId="2" fillId="0" borderId="0" xfId="0" applyNumberFormat="1" applyFont="1" applyBorder="1"/>
    <xf numFmtId="0" fontId="2" fillId="0" borderId="3" xfId="0" applyFont="1" applyBorder="1" applyAlignment="1">
      <alignment horizontal="right"/>
    </xf>
    <xf numFmtId="0" fontId="0" fillId="0" borderId="0" xfId="0" applyAlignment="1">
      <alignment horizontal="left"/>
    </xf>
    <xf numFmtId="0" fontId="0" fillId="0" borderId="3" xfId="0" applyBorder="1" applyAlignment="1">
      <alignment horizontal="left"/>
    </xf>
    <xf numFmtId="0" fontId="2" fillId="0" borderId="0" xfId="0" applyFont="1" applyBorder="1" applyAlignment="1">
      <alignment horizontal="left"/>
    </xf>
    <xf numFmtId="4" fontId="3" fillId="0" borderId="1" xfId="0" applyNumberFormat="1" applyFont="1" applyBorder="1"/>
    <xf numFmtId="0" fontId="1" fillId="0" borderId="0" xfId="0" applyFont="1" applyBorder="1"/>
    <xf numFmtId="0" fontId="1" fillId="0" borderId="0" xfId="0" applyFont="1" applyBorder="1" applyAlignment="1">
      <alignment horizontal="right"/>
    </xf>
    <xf numFmtId="0" fontId="0" fillId="0" borderId="4" xfId="0" applyBorder="1"/>
    <xf numFmtId="4" fontId="3" fillId="0" borderId="0" xfId="0" applyNumberFormat="1" applyFont="1" applyBorder="1"/>
    <xf numFmtId="0" fontId="0" fillId="0" borderId="0" xfId="0" applyFill="1" applyAlignment="1">
      <alignment horizontal="center"/>
    </xf>
    <xf numFmtId="0" fontId="0" fillId="0" borderId="0" xfId="0" applyFill="1"/>
    <xf numFmtId="0" fontId="2" fillId="0" borderId="0" xfId="0" applyFont="1" applyFill="1"/>
    <xf numFmtId="0" fontId="0" fillId="0" borderId="0" xfId="0" applyFill="1" applyAlignment="1">
      <alignment horizontal="left"/>
    </xf>
    <xf numFmtId="0" fontId="0" fillId="0" borderId="0" xfId="0" applyFill="1" applyAlignment="1">
      <alignment horizontal="left" vertical="top" wrapText="1"/>
    </xf>
    <xf numFmtId="0" fontId="0" fillId="0" borderId="0" xfId="0" applyFill="1" applyAlignment="1">
      <alignment horizontal="left" vertical="top"/>
    </xf>
    <xf numFmtId="0" fontId="0" fillId="0" borderId="0" xfId="0" applyAlignment="1">
      <alignment horizontal="left" vertical="center"/>
    </xf>
    <xf numFmtId="4" fontId="0" fillId="0" borderId="0" xfId="0" applyNumberFormat="1" applyFont="1" applyBorder="1" applyAlignment="1"/>
    <xf numFmtId="165" fontId="0" fillId="0" borderId="0" xfId="0" applyNumberFormat="1" applyFont="1" applyBorder="1"/>
    <xf numFmtId="4" fontId="0" fillId="0" borderId="0" xfId="0" applyNumberFormat="1" applyFont="1" applyFill="1" applyBorder="1" applyAlignment="1"/>
    <xf numFmtId="165" fontId="0" fillId="0" borderId="0" xfId="0" applyNumberFormat="1" applyFont="1" applyFill="1" applyBorder="1" applyAlignment="1"/>
    <xf numFmtId="4" fontId="1" fillId="0" borderId="3" xfId="0" applyNumberFormat="1" applyFont="1" applyBorder="1" applyAlignment="1"/>
    <xf numFmtId="165" fontId="0" fillId="0" borderId="0" xfId="0" applyNumberFormat="1" applyAlignment="1">
      <alignment horizontal="right" vertical="center"/>
    </xf>
    <xf numFmtId="165" fontId="1" fillId="0" borderId="3" xfId="0" applyNumberFormat="1" applyFont="1" applyBorder="1" applyAlignment="1"/>
    <xf numFmtId="0" fontId="5" fillId="0" borderId="0" xfId="0" applyFont="1" applyAlignment="1">
      <alignment vertical="top" wrapText="1"/>
    </xf>
    <xf numFmtId="0" fontId="0" fillId="0" borderId="0" xfId="0" applyAlignment="1">
      <alignment horizontal="right"/>
    </xf>
    <xf numFmtId="0" fontId="4" fillId="0" borderId="0" xfId="0" applyFont="1" applyBorder="1"/>
    <xf numFmtId="165" fontId="0" fillId="0" borderId="0" xfId="0" applyNumberFormat="1" applyFont="1" applyFill="1" applyBorder="1"/>
    <xf numFmtId="0" fontId="6" fillId="0" borderId="0" xfId="0" applyFont="1" applyFill="1" applyAlignment="1">
      <alignment wrapText="1"/>
    </xf>
    <xf numFmtId="0" fontId="0" fillId="0" borderId="2" xfId="0" applyFill="1" applyBorder="1" applyAlignment="1">
      <alignment horizontal="right"/>
    </xf>
    <xf numFmtId="0" fontId="1" fillId="0" borderId="3" xfId="0" applyFont="1" applyFill="1" applyBorder="1"/>
    <xf numFmtId="0" fontId="0" fillId="0" borderId="3" xfId="0" applyFill="1" applyBorder="1" applyAlignment="1">
      <alignment horizontal="right"/>
    </xf>
    <xf numFmtId="0" fontId="2" fillId="0" borderId="3" xfId="0" applyFont="1" applyFill="1" applyBorder="1" applyAlignment="1">
      <alignment horizontal="right"/>
    </xf>
    <xf numFmtId="0" fontId="0" fillId="0" borderId="3" xfId="0" applyFill="1" applyBorder="1" applyAlignment="1">
      <alignment horizontal="left"/>
    </xf>
    <xf numFmtId="0" fontId="0" fillId="0" borderId="4" xfId="0" applyFill="1" applyBorder="1"/>
    <xf numFmtId="0" fontId="0" fillId="0" borderId="0" xfId="0" applyFill="1" applyBorder="1"/>
    <xf numFmtId="0" fontId="1" fillId="0" borderId="0" xfId="0" applyFont="1" applyFill="1" applyBorder="1" applyAlignment="1">
      <alignment horizontal="right"/>
    </xf>
    <xf numFmtId="0" fontId="0" fillId="0" borderId="0" xfId="0" applyAlignment="1">
      <alignment vertical="justify" wrapText="1"/>
    </xf>
    <xf numFmtId="49" fontId="0" fillId="0" borderId="0" xfId="0" applyNumberFormat="1" applyAlignment="1" applyProtection="1">
      <alignment wrapText="1"/>
    </xf>
    <xf numFmtId="166" fontId="0" fillId="0" borderId="0" xfId="0" applyNumberFormat="1" applyFill="1"/>
    <xf numFmtId="166" fontId="0" fillId="0" borderId="3" xfId="0" applyNumberFormat="1" applyFill="1" applyBorder="1" applyAlignment="1">
      <alignment horizontal="right"/>
    </xf>
    <xf numFmtId="166" fontId="0" fillId="0" borderId="0" xfId="0" applyNumberFormat="1"/>
    <xf numFmtId="166" fontId="1" fillId="0" borderId="0" xfId="0" applyNumberFormat="1" applyFont="1" applyFill="1" applyBorder="1" applyAlignment="1">
      <alignment horizontal="right"/>
    </xf>
    <xf numFmtId="166" fontId="1" fillId="0" borderId="0" xfId="0" applyNumberFormat="1" applyFont="1" applyBorder="1" applyAlignment="1">
      <alignment horizontal="right"/>
    </xf>
    <xf numFmtId="166" fontId="1" fillId="0" borderId="0" xfId="0" applyNumberFormat="1" applyFont="1" applyFill="1" applyBorder="1" applyAlignment="1" applyProtection="1">
      <alignment horizontal="right"/>
    </xf>
    <xf numFmtId="166" fontId="0" fillId="0" borderId="3" xfId="0" applyNumberFormat="1" applyBorder="1" applyAlignment="1">
      <alignment horizontal="right"/>
    </xf>
    <xf numFmtId="166" fontId="13" fillId="0" borderId="0" xfId="4" applyNumberFormat="1" applyFont="1"/>
    <xf numFmtId="0" fontId="1" fillId="0" borderId="0" xfId="0" applyFont="1" applyFill="1" applyBorder="1"/>
    <xf numFmtId="4" fontId="3" fillId="0" borderId="1" xfId="0" applyNumberFormat="1" applyFont="1" applyFill="1" applyBorder="1"/>
    <xf numFmtId="164" fontId="2" fillId="0" borderId="0" xfId="0" applyNumberFormat="1" applyFont="1" applyFill="1" applyBorder="1"/>
    <xf numFmtId="0" fontId="2" fillId="0" borderId="0" xfId="0" applyFont="1" applyFill="1" applyBorder="1" applyAlignment="1">
      <alignment horizontal="left"/>
    </xf>
    <xf numFmtId="0" fontId="0" fillId="0" borderId="0" xfId="0" applyFill="1" applyAlignment="1">
      <alignment horizontal="left" wrapText="1"/>
    </xf>
    <xf numFmtId="0" fontId="0" fillId="0" borderId="0" xfId="0"/>
    <xf numFmtId="0" fontId="0" fillId="0" borderId="0" xfId="0" applyAlignment="1">
      <alignment horizontal="center"/>
    </xf>
    <xf numFmtId="0" fontId="2" fillId="0" borderId="0" xfId="0" applyFont="1"/>
    <xf numFmtId="0" fontId="1" fillId="0" borderId="3" xfId="0" applyFont="1" applyBorder="1"/>
    <xf numFmtId="0" fontId="0" fillId="0" borderId="3" xfId="0" applyBorder="1" applyAlignment="1">
      <alignment horizontal="right"/>
    </xf>
    <xf numFmtId="164" fontId="2" fillId="0" borderId="0" xfId="0" applyNumberFormat="1" applyFont="1" applyBorder="1"/>
    <xf numFmtId="0" fontId="2" fillId="0" borderId="3" xfId="0" applyFont="1" applyBorder="1" applyAlignment="1">
      <alignment horizontal="right"/>
    </xf>
    <xf numFmtId="0" fontId="0" fillId="0" borderId="0" xfId="0" applyAlignment="1">
      <alignment horizontal="left"/>
    </xf>
    <xf numFmtId="0" fontId="0" fillId="0" borderId="3" xfId="0" applyBorder="1" applyAlignment="1">
      <alignment horizontal="left"/>
    </xf>
    <xf numFmtId="0" fontId="2" fillId="0" borderId="0" xfId="0" applyFont="1" applyBorder="1" applyAlignment="1">
      <alignment horizontal="left"/>
    </xf>
    <xf numFmtId="0" fontId="1" fillId="0" borderId="0" xfId="0" applyFont="1" applyBorder="1"/>
    <xf numFmtId="0" fontId="0" fillId="0" borderId="4" xfId="0" applyBorder="1"/>
    <xf numFmtId="0" fontId="0" fillId="0" borderId="0" xfId="0" applyAlignment="1">
      <alignment vertical="justify"/>
    </xf>
    <xf numFmtId="0" fontId="0" fillId="0" borderId="2" xfId="0" applyBorder="1" applyAlignment="1">
      <alignment horizontal="right"/>
    </xf>
    <xf numFmtId="4" fontId="3" fillId="0" borderId="1" xfId="0" applyNumberFormat="1" applyFont="1" applyBorder="1"/>
    <xf numFmtId="166" fontId="0" fillId="0" borderId="0" xfId="0" applyNumberFormat="1"/>
    <xf numFmtId="166" fontId="0" fillId="0" borderId="3" xfId="0" applyNumberFormat="1" applyBorder="1" applyAlignment="1">
      <alignment horizontal="right"/>
    </xf>
    <xf numFmtId="0" fontId="1" fillId="0" borderId="0" xfId="0" applyFont="1" applyAlignment="1">
      <alignment horizontal="right"/>
    </xf>
    <xf numFmtId="0" fontId="1" fillId="0" borderId="0" xfId="0" applyFont="1"/>
    <xf numFmtId="164" fontId="2" fillId="0" borderId="0" xfId="0" applyNumberFormat="1" applyFont="1"/>
    <xf numFmtId="0" fontId="2" fillId="0" borderId="0" xfId="0" applyFont="1" applyAlignment="1">
      <alignment horizontal="left"/>
    </xf>
    <xf numFmtId="4" fontId="3" fillId="0" borderId="0" xfId="0" applyNumberFormat="1" applyFont="1"/>
    <xf numFmtId="0" fontId="4" fillId="2" borderId="6" xfId="0" applyFont="1" applyFill="1" applyBorder="1"/>
    <xf numFmtId="1" fontId="1" fillId="0" borderId="0" xfId="0" applyNumberFormat="1" applyFont="1" applyFill="1" applyBorder="1" applyAlignment="1">
      <alignment horizontal="right"/>
    </xf>
    <xf numFmtId="0" fontId="14" fillId="0" borderId="0" xfId="0" applyFont="1" applyAlignment="1">
      <alignment wrapText="1"/>
    </xf>
    <xf numFmtId="0" fontId="4" fillId="0" borderId="0" xfId="0" applyFont="1"/>
    <xf numFmtId="0" fontId="6" fillId="0" borderId="0" xfId="0" applyFont="1" applyAlignment="1">
      <alignment wrapText="1"/>
    </xf>
    <xf numFmtId="0" fontId="3" fillId="0" borderId="0" xfId="0" applyFont="1" applyAlignment="1">
      <alignment horizontal="center" vertical="center"/>
    </xf>
    <xf numFmtId="165" fontId="0" fillId="0" borderId="0" xfId="0" applyNumberFormat="1"/>
    <xf numFmtId="4" fontId="0" fillId="0" borderId="0" xfId="0" applyNumberFormat="1"/>
    <xf numFmtId="0" fontId="3" fillId="0" borderId="0" xfId="0" applyFont="1" applyAlignment="1">
      <alignment horizontal="center"/>
    </xf>
    <xf numFmtId="165" fontId="1" fillId="0" borderId="3" xfId="0" applyNumberFormat="1" applyFont="1" applyBorder="1"/>
    <xf numFmtId="4" fontId="1" fillId="0" borderId="3" xfId="0" applyNumberFormat="1" applyFont="1" applyBorder="1"/>
    <xf numFmtId="0" fontId="0" fillId="0" borderId="0" xfId="0" applyAlignment="1">
      <alignment horizontal="left" vertical="top" wrapText="1"/>
    </xf>
    <xf numFmtId="0" fontId="0" fillId="0" borderId="0" xfId="0" applyAlignment="1">
      <alignment horizontal="left" vertical="top"/>
    </xf>
    <xf numFmtId="0" fontId="6" fillId="0" borderId="3" xfId="0" applyFont="1" applyBorder="1" applyAlignment="1">
      <alignment horizontal="right"/>
    </xf>
    <xf numFmtId="0" fontId="3" fillId="0" borderId="4" xfId="0" applyFont="1" applyBorder="1"/>
    <xf numFmtId="0" fontId="3" fillId="0" borderId="0" xfId="0" applyFont="1"/>
    <xf numFmtId="0" fontId="2" fillId="0" borderId="0" xfId="0" applyFont="1" applyAlignment="1">
      <alignment horizontal="right"/>
    </xf>
    <xf numFmtId="0" fontId="13" fillId="0" borderId="0" xfId="0" applyFont="1"/>
    <xf numFmtId="0" fontId="15" fillId="0" borderId="0" xfId="10" applyFont="1" applyAlignment="1">
      <alignment horizontal="justify"/>
    </xf>
    <xf numFmtId="0" fontId="15" fillId="0" borderId="0" xfId="0" applyFont="1" applyAlignment="1">
      <alignment horizontal="justify"/>
    </xf>
    <xf numFmtId="0" fontId="2" fillId="0" borderId="4" xfId="0" applyFont="1" applyBorder="1"/>
    <xf numFmtId="0" fontId="16" fillId="0" borderId="0" xfId="0" applyFont="1"/>
    <xf numFmtId="4" fontId="3" fillId="0" borderId="8" xfId="0" applyNumberFormat="1" applyFont="1" applyBorder="1"/>
    <xf numFmtId="0" fontId="15" fillId="0" borderId="2" xfId="0" applyFont="1" applyBorder="1" applyAlignment="1">
      <alignment horizontal="right"/>
    </xf>
    <xf numFmtId="0" fontId="16" fillId="0" borderId="3" xfId="0" applyFont="1" applyBorder="1"/>
    <xf numFmtId="0" fontId="15" fillId="0" borderId="3" xfId="0" applyFont="1" applyBorder="1" applyAlignment="1">
      <alignment horizontal="right"/>
    </xf>
    <xf numFmtId="0" fontId="17" fillId="0" borderId="3" xfId="0" applyFont="1" applyBorder="1" applyAlignment="1">
      <alignment horizontal="right"/>
    </xf>
    <xf numFmtId="0" fontId="15" fillId="0" borderId="3" xfId="0" applyFont="1" applyBorder="1" applyAlignment="1">
      <alignment horizontal="left"/>
    </xf>
    <xf numFmtId="0" fontId="17" fillId="0" borderId="4" xfId="0" applyFont="1" applyBorder="1"/>
    <xf numFmtId="0" fontId="15" fillId="0" borderId="0" xfId="0" applyFont="1" applyAlignment="1">
      <alignment vertical="justify"/>
    </xf>
    <xf numFmtId="0" fontId="15" fillId="0" borderId="0" xfId="0" applyFont="1" applyAlignment="1">
      <alignment horizontal="center"/>
    </xf>
    <xf numFmtId="0" fontId="15" fillId="0" borderId="0" xfId="0" applyFont="1"/>
    <xf numFmtId="0" fontId="17" fillId="0" borderId="0" xfId="0" applyFont="1"/>
    <xf numFmtId="0" fontId="15" fillId="0" borderId="0" xfId="0" applyFont="1" applyAlignment="1">
      <alignment horizontal="left"/>
    </xf>
    <xf numFmtId="0" fontId="15" fillId="0" borderId="0" xfId="0" applyFont="1" applyAlignment="1">
      <alignment horizontal="right"/>
    </xf>
    <xf numFmtId="0" fontId="16" fillId="0" borderId="0" xfId="0" applyFont="1" applyAlignment="1">
      <alignment horizontal="right"/>
    </xf>
    <xf numFmtId="4" fontId="18" fillId="0" borderId="1" xfId="0" applyNumberFormat="1" applyFont="1" applyBorder="1"/>
    <xf numFmtId="164" fontId="17" fillId="0" borderId="0" xfId="0" applyNumberFormat="1" applyFont="1"/>
    <xf numFmtId="0" fontId="17" fillId="0" borderId="0" xfId="0" applyFont="1" applyAlignment="1">
      <alignment horizontal="left"/>
    </xf>
    <xf numFmtId="0" fontId="15" fillId="0" borderId="4" xfId="0" applyFont="1" applyBorder="1"/>
    <xf numFmtId="0" fontId="17" fillId="0" borderId="0" xfId="0" applyFont="1" applyAlignment="1">
      <alignment horizontal="right"/>
    </xf>
    <xf numFmtId="0" fontId="6" fillId="0" borderId="0" xfId="0" applyFont="1" applyAlignment="1">
      <alignment horizontal="center"/>
    </xf>
    <xf numFmtId="0" fontId="6" fillId="0" borderId="0" xfId="0" applyFont="1" applyAlignment="1">
      <alignment horizontal="right"/>
    </xf>
    <xf numFmtId="0" fontId="6" fillId="0" borderId="0" xfId="0" applyFont="1" applyAlignment="1">
      <alignment horizontal="left"/>
    </xf>
    <xf numFmtId="0" fontId="19" fillId="0" borderId="0" xfId="0" applyFont="1"/>
    <xf numFmtId="4" fontId="20" fillId="0" borderId="0" xfId="0" applyNumberFormat="1" applyFont="1"/>
    <xf numFmtId="164" fontId="21" fillId="0" borderId="0" xfId="0" applyNumberFormat="1" applyFont="1"/>
    <xf numFmtId="0" fontId="21" fillId="0" borderId="0" xfId="0" applyFont="1" applyAlignment="1">
      <alignment horizontal="left"/>
    </xf>
    <xf numFmtId="0" fontId="6" fillId="0" borderId="0" xfId="0" applyFont="1"/>
    <xf numFmtId="0" fontId="19" fillId="0" borderId="0" xfId="0" applyFont="1" applyAlignment="1">
      <alignment horizontal="right"/>
    </xf>
    <xf numFmtId="0" fontId="22" fillId="0" borderId="0" xfId="0" applyFont="1"/>
    <xf numFmtId="0" fontId="23" fillId="0" borderId="0" xfId="0" applyFont="1"/>
    <xf numFmtId="4" fontId="18" fillId="0" borderId="0" xfId="0" applyNumberFormat="1" applyFont="1"/>
    <xf numFmtId="0" fontId="1" fillId="0" borderId="0" xfId="0" applyFont="1" applyAlignment="1">
      <alignment horizontal="center" vertical="center"/>
    </xf>
    <xf numFmtId="0" fontId="25" fillId="0" borderId="0" xfId="0" applyFont="1"/>
    <xf numFmtId="0" fontId="15" fillId="0" borderId="0" xfId="0" applyFont="1" applyAlignment="1">
      <alignment vertical="justify" wrapText="1"/>
    </xf>
    <xf numFmtId="0" fontId="26" fillId="0" borderId="0" xfId="11"/>
    <xf numFmtId="0" fontId="16" fillId="0" borderId="0" xfId="11" applyFont="1" applyAlignment="1">
      <alignment vertical="top"/>
    </xf>
    <xf numFmtId="0" fontId="15" fillId="0" borderId="0" xfId="11" applyFont="1" applyAlignment="1">
      <alignment horizontal="center"/>
    </xf>
    <xf numFmtId="168" fontId="15" fillId="0" borderId="0" xfId="12" applyNumberFormat="1" applyFont="1" applyAlignment="1">
      <alignment horizontal="right"/>
    </xf>
    <xf numFmtId="168" fontId="15" fillId="0" borderId="0" xfId="12" applyNumberFormat="1" applyFont="1"/>
    <xf numFmtId="0" fontId="16" fillId="0" borderId="0" xfId="11" applyFont="1" applyAlignment="1">
      <alignment vertical="top" wrapText="1"/>
    </xf>
    <xf numFmtId="0" fontId="15" fillId="0" borderId="0" xfId="11" applyFont="1" applyAlignment="1">
      <alignment vertical="top" wrapText="1"/>
    </xf>
    <xf numFmtId="0" fontId="17" fillId="0" borderId="0" xfId="15" applyFont="1" applyAlignment="1">
      <alignment horizontal="justify" vertical="top" wrapText="1"/>
    </xf>
    <xf numFmtId="0" fontId="15" fillId="0" borderId="0" xfId="14" applyFont="1" applyAlignment="1">
      <alignment vertical="center"/>
    </xf>
    <xf numFmtId="0" fontId="18" fillId="0" borderId="0" xfId="14" applyFont="1" applyAlignment="1">
      <alignment horizontal="justify" vertical="top"/>
    </xf>
    <xf numFmtId="0" fontId="16" fillId="0" borderId="0" xfId="14" applyFont="1" applyAlignment="1">
      <alignment vertical="center"/>
    </xf>
    <xf numFmtId="0" fontId="17" fillId="0" borderId="0" xfId="15" applyFont="1" applyAlignment="1">
      <alignment horizontal="center" vertical="center"/>
    </xf>
    <xf numFmtId="0" fontId="23" fillId="0" borderId="0" xfId="15" applyFont="1" applyAlignment="1">
      <alignment horizontal="left" vertical="center" wrapText="1"/>
    </xf>
    <xf numFmtId="0" fontId="6" fillId="0" borderId="3" xfId="0" applyFont="1" applyFill="1" applyBorder="1" applyAlignment="1">
      <alignment horizontal="right"/>
    </xf>
    <xf numFmtId="0" fontId="0" fillId="0" borderId="0" xfId="0" applyFill="1" applyAlignment="1">
      <alignment vertical="justify"/>
    </xf>
    <xf numFmtId="0" fontId="4" fillId="0" borderId="0" xfId="0" applyFont="1" applyFill="1" applyBorder="1"/>
    <xf numFmtId="0" fontId="0" fillId="0" borderId="8" xfId="0" applyBorder="1" applyAlignment="1">
      <alignment horizontal="center" vertical="center"/>
    </xf>
    <xf numFmtId="0" fontId="0" fillId="0" borderId="8" xfId="0" applyBorder="1"/>
    <xf numFmtId="0" fontId="1" fillId="0" borderId="8" xfId="0" applyFont="1" applyFill="1" applyBorder="1"/>
    <xf numFmtId="165" fontId="1" fillId="0" borderId="8" xfId="0" applyNumberFormat="1" applyFont="1" applyFill="1" applyBorder="1" applyAlignment="1"/>
    <xf numFmtId="0" fontId="15" fillId="0" borderId="0" xfId="11" applyFont="1"/>
    <xf numFmtId="0" fontId="15" fillId="0" borderId="0" xfId="11" applyFont="1" applyAlignment="1">
      <alignment vertical="top"/>
    </xf>
    <xf numFmtId="0" fontId="27" fillId="0" borderId="0" xfId="11" applyFont="1"/>
    <xf numFmtId="0" fontId="15" fillId="0" borderId="0" xfId="15" applyFont="1" applyAlignment="1">
      <alignment horizontal="justify" vertical="top" wrapText="1"/>
    </xf>
    <xf numFmtId="0" fontId="15" fillId="0" borderId="0" xfId="14" applyFont="1" applyAlignment="1">
      <alignment horizontal="justify" vertical="top" wrapText="1"/>
    </xf>
    <xf numFmtId="0" fontId="16" fillId="0" borderId="0" xfId="14" applyFont="1" applyAlignment="1">
      <alignment horizontal="justify" vertical="top"/>
    </xf>
    <xf numFmtId="0" fontId="15" fillId="0" borderId="0" xfId="14" applyFont="1" applyAlignment="1">
      <alignment horizontal="justify" vertical="top"/>
    </xf>
    <xf numFmtId="0" fontId="15" fillId="0" borderId="0" xfId="14" applyFont="1" applyAlignment="1">
      <alignment horizontal="justify"/>
    </xf>
    <xf numFmtId="0" fontId="38" fillId="0" borderId="0" xfId="14" applyFont="1" applyAlignment="1">
      <alignment horizontal="justify" vertical="top" wrapText="1"/>
    </xf>
    <xf numFmtId="2" fontId="15" fillId="0" borderId="0" xfId="14" applyNumberFormat="1" applyFont="1" applyAlignment="1">
      <alignment horizontal="justify" wrapText="1"/>
    </xf>
    <xf numFmtId="49" fontId="15" fillId="0" borderId="0" xfId="14" quotePrefix="1" applyNumberFormat="1" applyFont="1" applyAlignment="1">
      <alignment horizontal="justify"/>
    </xf>
    <xf numFmtId="0" fontId="7" fillId="0" borderId="0" xfId="14" applyFont="1" applyAlignment="1">
      <alignment horizontal="justify" wrapText="1"/>
    </xf>
    <xf numFmtId="49" fontId="15" fillId="0" borderId="0" xfId="14" quotePrefix="1" applyNumberFormat="1" applyFont="1" applyAlignment="1">
      <alignment horizontal="justify" vertical="justify" wrapText="1"/>
    </xf>
    <xf numFmtId="0" fontId="7" fillId="0" borderId="0" xfId="14" quotePrefix="1" applyFont="1" applyAlignment="1">
      <alignment horizontal="justify"/>
    </xf>
    <xf numFmtId="0" fontId="7" fillId="0" borderId="0" xfId="14" applyFont="1" applyAlignment="1">
      <alignment horizontal="justify" vertical="center" wrapText="1"/>
    </xf>
    <xf numFmtId="0" fontId="15" fillId="0" borderId="0" xfId="14" quotePrefix="1" applyFont="1" applyAlignment="1">
      <alignment horizontal="justify" vertical="center"/>
    </xf>
    <xf numFmtId="0" fontId="38" fillId="0" borderId="0" xfId="18" quotePrefix="1" applyFont="1" applyAlignment="1">
      <alignment horizontal="justify" vertical="center" wrapText="1"/>
    </xf>
    <xf numFmtId="0" fontId="7" fillId="0" borderId="0" xfId="14" quotePrefix="1" applyFont="1" applyAlignment="1">
      <alignment horizontal="justify" vertical="center" wrapText="1"/>
    </xf>
    <xf numFmtId="0" fontId="7" fillId="0" borderId="0" xfId="14" quotePrefix="1" applyFont="1" applyAlignment="1">
      <alignment horizontal="justify" vertical="center"/>
    </xf>
    <xf numFmtId="0" fontId="15" fillId="0" borderId="0" xfId="14" applyFont="1" applyAlignment="1">
      <alignment wrapText="1"/>
    </xf>
    <xf numFmtId="0" fontId="15" fillId="0" borderId="0" xfId="14" quotePrefix="1" applyFont="1" applyAlignment="1">
      <alignment horizontal="justify" vertical="center" wrapText="1"/>
    </xf>
    <xf numFmtId="0" fontId="15" fillId="0" borderId="0" xfId="16" applyFont="1" applyAlignment="1">
      <alignment horizontal="justify" vertical="top"/>
    </xf>
    <xf numFmtId="0" fontId="15" fillId="0" borderId="0" xfId="14" applyFont="1" applyAlignment="1">
      <alignment horizontal="justify" wrapText="1"/>
    </xf>
    <xf numFmtId="0" fontId="15" fillId="0" borderId="0" xfId="14" applyFont="1" applyAlignment="1">
      <alignment vertical="top"/>
    </xf>
    <xf numFmtId="0" fontId="38" fillId="0" borderId="0" xfId="14" applyFont="1" applyAlignment="1">
      <alignment horizontal="justify" vertical="top"/>
    </xf>
    <xf numFmtId="0" fontId="15" fillId="0" borderId="0" xfId="14" applyFont="1" applyAlignment="1">
      <alignment horizontal="justify" vertical="center" wrapText="1"/>
    </xf>
    <xf numFmtId="0" fontId="3" fillId="2" borderId="0" xfId="0" applyFont="1" applyFill="1"/>
    <xf numFmtId="0" fontId="3" fillId="0" borderId="0" xfId="0" applyFont="1" applyAlignment="1">
      <alignment horizontal="left" vertical="top"/>
    </xf>
    <xf numFmtId="0" fontId="3" fillId="0" borderId="3" xfId="0" applyFont="1" applyBorder="1" applyAlignment="1">
      <alignment horizontal="right"/>
    </xf>
    <xf numFmtId="0" fontId="36" fillId="0" borderId="0" xfId="0" applyFont="1"/>
    <xf numFmtId="0" fontId="41" fillId="0" borderId="0" xfId="0" applyFont="1"/>
    <xf numFmtId="0" fontId="18" fillId="0" borderId="0" xfId="14" applyFont="1" applyAlignment="1">
      <alignment vertical="top"/>
    </xf>
    <xf numFmtId="0" fontId="3" fillId="0" borderId="0" xfId="0" applyFont="1" applyAlignment="1">
      <alignment horizontal="right"/>
    </xf>
    <xf numFmtId="0" fontId="0" fillId="0" borderId="8" xfId="0" applyBorder="1" applyAlignment="1">
      <alignment horizontal="right"/>
    </xf>
    <xf numFmtId="0" fontId="0" fillId="0" borderId="8" xfId="0" applyBorder="1" applyAlignment="1">
      <alignment horizontal="left"/>
    </xf>
    <xf numFmtId="0" fontId="0" fillId="0" borderId="2" xfId="0" applyBorder="1" applyAlignment="1">
      <alignment horizontal="center"/>
    </xf>
    <xf numFmtId="0" fontId="1" fillId="0" borderId="5" xfId="0" applyFont="1" applyBorder="1" applyAlignment="1">
      <alignment horizontal="center"/>
    </xf>
    <xf numFmtId="0" fontId="1" fillId="0" borderId="6" xfId="0" applyFont="1" applyBorder="1" applyAlignment="1">
      <alignment horizontal="center"/>
    </xf>
    <xf numFmtId="0" fontId="1" fillId="0" borderId="6" xfId="0" applyFont="1" applyBorder="1"/>
    <xf numFmtId="0" fontId="1" fillId="0" borderId="7" xfId="0" applyFont="1" applyBorder="1"/>
    <xf numFmtId="4" fontId="1" fillId="0" borderId="0" xfId="0" applyNumberFormat="1" applyFont="1" applyAlignment="1">
      <alignment horizontal="right"/>
    </xf>
    <xf numFmtId="0" fontId="0" fillId="0" borderId="5" xfId="0" applyBorder="1" applyAlignment="1">
      <alignment horizontal="center"/>
    </xf>
    <xf numFmtId="0" fontId="0" fillId="0" borderId="6" xfId="0" applyBorder="1" applyAlignment="1">
      <alignment horizontal="center"/>
    </xf>
    <xf numFmtId="0" fontId="0" fillId="0" borderId="6" xfId="0" applyBorder="1"/>
    <xf numFmtId="0" fontId="3" fillId="0" borderId="6" xfId="0" applyFont="1" applyBorder="1"/>
    <xf numFmtId="0" fontId="0" fillId="0" borderId="6" xfId="0" applyBorder="1" applyAlignment="1">
      <alignment horizontal="left"/>
    </xf>
    <xf numFmtId="4" fontId="1" fillId="0" borderId="6" xfId="0" applyNumberFormat="1" applyFont="1" applyBorder="1"/>
    <xf numFmtId="0" fontId="0" fillId="0" borderId="1" xfId="0" applyBorder="1" applyAlignment="1">
      <alignment horizontal="center" vertical="center"/>
    </xf>
    <xf numFmtId="0" fontId="0" fillId="0" borderId="1" xfId="0" applyBorder="1"/>
    <xf numFmtId="0" fontId="0" fillId="4" borderId="0" xfId="0" applyFill="1" applyAlignment="1">
      <alignment horizontal="center"/>
    </xf>
    <xf numFmtId="0" fontId="0" fillId="4" borderId="0" xfId="0" applyFill="1"/>
    <xf numFmtId="0" fontId="1" fillId="4" borderId="0" xfId="0" applyFont="1" applyFill="1"/>
    <xf numFmtId="0" fontId="3" fillId="4" borderId="0" xfId="0" applyFont="1" applyFill="1"/>
    <xf numFmtId="0" fontId="0" fillId="4" borderId="0" xfId="0" applyFill="1" applyAlignment="1">
      <alignment horizontal="left"/>
    </xf>
    <xf numFmtId="0" fontId="1" fillId="2" borderId="0" xfId="0" applyFont="1" applyFill="1"/>
    <xf numFmtId="0" fontId="0" fillId="0" borderId="2" xfId="0" applyBorder="1" applyAlignment="1">
      <alignment horizontal="left"/>
    </xf>
    <xf numFmtId="0" fontId="15" fillId="0" borderId="0" xfId="29" applyFont="1" applyAlignment="1">
      <alignment horizontal="justify" vertical="top" wrapText="1"/>
    </xf>
    <xf numFmtId="0" fontId="0" fillId="0" borderId="0" xfId="0" applyAlignment="1">
      <alignment horizontal="right" vertical="top"/>
    </xf>
    <xf numFmtId="0" fontId="1" fillId="2" borderId="6" xfId="0" applyFont="1" applyFill="1" applyBorder="1" applyAlignment="1">
      <alignment horizontal="left"/>
    </xf>
    <xf numFmtId="0" fontId="15" fillId="0" borderId="0" xfId="29" applyFont="1" applyAlignment="1">
      <alignment horizontal="justify"/>
    </xf>
    <xf numFmtId="0" fontId="15" fillId="0" borderId="0" xfId="29" applyFont="1" applyAlignment="1">
      <alignment horizontal="justify" vertical="top"/>
    </xf>
    <xf numFmtId="0" fontId="15" fillId="0" borderId="0" xfId="29" applyFont="1"/>
    <xf numFmtId="0" fontId="15" fillId="0" borderId="0" xfId="29" applyFont="1" applyAlignment="1">
      <alignment horizontal="left" vertical="top"/>
    </xf>
    <xf numFmtId="0" fontId="15" fillId="0" borderId="0" xfId="29" applyFont="1" applyAlignment="1">
      <alignment horizontal="justify" wrapText="1"/>
    </xf>
    <xf numFmtId="0" fontId="1" fillId="0" borderId="6" xfId="0" applyFont="1" applyBorder="1" applyAlignment="1">
      <alignment horizontal="left"/>
    </xf>
    <xf numFmtId="0" fontId="1" fillId="0" borderId="0" xfId="0" applyFont="1" applyAlignment="1">
      <alignment horizontal="center"/>
    </xf>
    <xf numFmtId="0" fontId="1" fillId="0" borderId="0" xfId="0" applyFont="1" applyAlignment="1">
      <alignment horizontal="left"/>
    </xf>
    <xf numFmtId="0" fontId="0" fillId="0" borderId="7" xfId="0" applyBorder="1"/>
    <xf numFmtId="0" fontId="1" fillId="0" borderId="0" xfId="0" applyFont="1" applyBorder="1" applyAlignment="1">
      <alignment horizontal="center"/>
    </xf>
    <xf numFmtId="4" fontId="1" fillId="0" borderId="0" xfId="0" applyNumberFormat="1" applyFont="1" applyBorder="1" applyAlignment="1">
      <alignment horizontal="right"/>
    </xf>
    <xf numFmtId="4" fontId="1" fillId="0" borderId="5" xfId="0" applyNumberFormat="1" applyFont="1" applyBorder="1"/>
    <xf numFmtId="0" fontId="0" fillId="0" borderId="1" xfId="0" applyBorder="1" applyAlignment="1">
      <alignment horizontal="right"/>
    </xf>
    <xf numFmtId="3" fontId="4" fillId="0" borderId="0" xfId="0" applyNumberFormat="1" applyFont="1" applyAlignment="1">
      <alignment horizontal="right"/>
    </xf>
    <xf numFmtId="3" fontId="1" fillId="0" borderId="0" xfId="0" applyNumberFormat="1" applyFont="1" applyAlignment="1">
      <alignment horizontal="right"/>
    </xf>
    <xf numFmtId="4" fontId="18" fillId="0" borderId="0" xfId="0" applyNumberFormat="1" applyFont="1" applyBorder="1"/>
    <xf numFmtId="0" fontId="15" fillId="0" borderId="0" xfId="0" applyFont="1" applyFill="1"/>
    <xf numFmtId="0" fontId="15" fillId="0" borderId="0" xfId="0" applyFont="1" applyFill="1" applyAlignment="1">
      <alignment horizontal="center"/>
    </xf>
    <xf numFmtId="0" fontId="17" fillId="0" borderId="0" xfId="0" applyFont="1" applyFill="1" applyAlignment="1">
      <alignment horizontal="right"/>
    </xf>
    <xf numFmtId="0" fontId="17" fillId="0" borderId="0" xfId="0" applyFont="1" applyFill="1" applyAlignment="1">
      <alignment horizontal="left"/>
    </xf>
    <xf numFmtId="0" fontId="16" fillId="0" borderId="0" xfId="0" applyFont="1" applyFill="1"/>
    <xf numFmtId="0" fontId="23" fillId="0" borderId="0" xfId="0" applyFont="1" applyFill="1"/>
    <xf numFmtId="4" fontId="18" fillId="0" borderId="1" xfId="0" applyNumberFormat="1" applyFont="1" applyFill="1" applyBorder="1"/>
    <xf numFmtId="164" fontId="17" fillId="0" borderId="0" xfId="0" applyNumberFormat="1" applyFont="1" applyFill="1"/>
    <xf numFmtId="0" fontId="0" fillId="0" borderId="0" xfId="0" applyFill="1" applyProtection="1">
      <protection locked="0"/>
    </xf>
    <xf numFmtId="0" fontId="0" fillId="0" borderId="0" xfId="0" applyFill="1" applyAlignment="1" applyProtection="1">
      <alignment horizontal="left" vertical="top"/>
      <protection locked="0"/>
    </xf>
    <xf numFmtId="0" fontId="0" fillId="0" borderId="3" xfId="0" applyBorder="1" applyAlignment="1" applyProtection="1">
      <alignment horizontal="right"/>
      <protection locked="0"/>
    </xf>
    <xf numFmtId="0" fontId="0" fillId="0" borderId="0" xfId="0" applyProtection="1">
      <protection locked="0"/>
    </xf>
    <xf numFmtId="4" fontId="3" fillId="0" borderId="1" xfId="0" applyNumberFormat="1" applyFont="1" applyBorder="1" applyProtection="1">
      <protection locked="0"/>
    </xf>
    <xf numFmtId="4" fontId="3" fillId="0" borderId="0" xfId="0" applyNumberFormat="1" applyFont="1" applyBorder="1" applyProtection="1">
      <protection locked="0"/>
    </xf>
    <xf numFmtId="4" fontId="3" fillId="0" borderId="0" xfId="0" applyNumberFormat="1" applyFont="1" applyProtection="1">
      <protection locked="0"/>
    </xf>
    <xf numFmtId="0" fontId="0" fillId="0" borderId="3" xfId="0" applyFill="1" applyBorder="1" applyAlignment="1" applyProtection="1">
      <alignment horizontal="right"/>
      <protection locked="0"/>
    </xf>
    <xf numFmtId="4" fontId="3" fillId="0" borderId="1" xfId="0" applyNumberFormat="1" applyFont="1" applyFill="1" applyBorder="1" applyProtection="1">
      <protection locked="0"/>
    </xf>
    <xf numFmtId="0" fontId="0" fillId="0" borderId="0" xfId="0" applyAlignment="1" applyProtection="1">
      <alignment horizontal="left" vertical="top"/>
      <protection locked="0"/>
    </xf>
    <xf numFmtId="4" fontId="3" fillId="0" borderId="8" xfId="0" applyNumberFormat="1" applyFont="1" applyBorder="1" applyProtection="1">
      <protection locked="0"/>
    </xf>
    <xf numFmtId="0" fontId="15" fillId="0" borderId="3" xfId="0" applyFont="1" applyBorder="1" applyAlignment="1" applyProtection="1">
      <alignment horizontal="right"/>
      <protection locked="0"/>
    </xf>
    <xf numFmtId="0" fontId="15" fillId="0" borderId="0" xfId="0" applyFont="1" applyProtection="1">
      <protection locked="0"/>
    </xf>
    <xf numFmtId="4" fontId="18" fillId="0" borderId="1" xfId="0" applyNumberFormat="1" applyFont="1" applyBorder="1" applyProtection="1">
      <protection locked="0"/>
    </xf>
    <xf numFmtId="4" fontId="20" fillId="0" borderId="0" xfId="0" applyNumberFormat="1" applyFont="1" applyProtection="1">
      <protection locked="0"/>
    </xf>
    <xf numFmtId="4" fontId="18" fillId="0" borderId="1" xfId="0" applyNumberFormat="1" applyFont="1" applyFill="1" applyBorder="1" applyProtection="1">
      <protection locked="0"/>
    </xf>
    <xf numFmtId="4" fontId="18" fillId="0" borderId="0" xfId="0" applyNumberFormat="1" applyFont="1" applyProtection="1">
      <protection locked="0"/>
    </xf>
    <xf numFmtId="4" fontId="18" fillId="0" borderId="0" xfId="0" applyNumberFormat="1" applyFont="1" applyBorder="1" applyProtection="1">
      <protection locked="0"/>
    </xf>
    <xf numFmtId="0" fontId="0" fillId="0" borderId="8" xfId="0" applyBorder="1" applyAlignment="1" applyProtection="1">
      <alignment horizontal="right"/>
      <protection locked="0"/>
    </xf>
    <xf numFmtId="0" fontId="0" fillId="2" borderId="0" xfId="0" applyFill="1" applyProtection="1">
      <protection locked="0"/>
    </xf>
    <xf numFmtId="0" fontId="0" fillId="0" borderId="0" xfId="0" applyAlignment="1" applyProtection="1">
      <alignment horizontal="right"/>
      <protection locked="0"/>
    </xf>
    <xf numFmtId="4" fontId="18" fillId="0" borderId="1" xfId="0" applyNumberFormat="1" applyFont="1" applyBorder="1" applyProtection="1"/>
    <xf numFmtId="0" fontId="0" fillId="2" borderId="0" xfId="0" applyFill="1" applyAlignment="1" applyProtection="1">
      <alignment horizontal="center"/>
    </xf>
    <xf numFmtId="0" fontId="0" fillId="2" borderId="0" xfId="0" applyFill="1" applyAlignment="1" applyProtection="1">
      <alignment horizontal="left"/>
    </xf>
    <xf numFmtId="0" fontId="1" fillId="2" borderId="0" xfId="0" applyFont="1" applyFill="1" applyProtection="1"/>
    <xf numFmtId="0" fontId="0" fillId="2" borderId="0" xfId="0" applyFill="1" applyProtection="1"/>
    <xf numFmtId="0" fontId="3" fillId="2" borderId="0" xfId="0" applyFont="1" applyFill="1" applyProtection="1"/>
    <xf numFmtId="0" fontId="0" fillId="0" borderId="0" xfId="0" applyProtection="1"/>
    <xf numFmtId="0" fontId="0" fillId="0" borderId="0" xfId="0" applyAlignment="1" applyProtection="1">
      <alignment horizontal="center"/>
    </xf>
    <xf numFmtId="0" fontId="0" fillId="0" borderId="0" xfId="0" applyAlignment="1" applyProtection="1">
      <alignment horizontal="left"/>
    </xf>
    <xf numFmtId="0" fontId="15" fillId="0" borderId="0" xfId="15" applyFont="1" applyAlignment="1" applyProtection="1">
      <alignment horizontal="justify" vertical="top" wrapText="1"/>
    </xf>
    <xf numFmtId="0" fontId="3" fillId="0" borderId="0" xfId="0" applyFont="1" applyProtection="1"/>
    <xf numFmtId="0" fontId="15" fillId="0" borderId="0" xfId="23" applyFont="1" applyProtection="1"/>
    <xf numFmtId="0" fontId="15" fillId="0" borderId="0" xfId="21" applyFont="1" applyAlignment="1" applyProtection="1">
      <alignment horizontal="justify" vertical="top"/>
    </xf>
    <xf numFmtId="0" fontId="15" fillId="0" borderId="0" xfId="23" applyFont="1" applyAlignment="1" applyProtection="1">
      <alignment horizontal="justify"/>
    </xf>
    <xf numFmtId="0" fontId="0" fillId="0" borderId="0" xfId="0" applyAlignment="1" applyProtection="1">
      <alignment horizontal="left" vertical="top" wrapText="1"/>
    </xf>
    <xf numFmtId="0" fontId="0" fillId="0" borderId="0" xfId="0" applyAlignment="1" applyProtection="1">
      <alignment horizontal="left" vertical="top"/>
    </xf>
    <xf numFmtId="0" fontId="3" fillId="0" borderId="0" xfId="0" applyFont="1" applyAlignment="1" applyProtection="1">
      <alignment horizontal="left" vertical="top"/>
    </xf>
    <xf numFmtId="0" fontId="0" fillId="0" borderId="2" xfId="0" applyBorder="1" applyAlignment="1" applyProtection="1">
      <alignment horizontal="left"/>
    </xf>
    <xf numFmtId="0" fontId="1" fillId="0" borderId="3" xfId="0" applyFont="1" applyBorder="1" applyProtection="1"/>
    <xf numFmtId="0" fontId="0" fillId="0" borderId="3" xfId="0" applyBorder="1" applyAlignment="1" applyProtection="1">
      <alignment horizontal="right"/>
    </xf>
    <xf numFmtId="0" fontId="3" fillId="0" borderId="3" xfId="0" applyFont="1" applyBorder="1" applyAlignment="1" applyProtection="1">
      <alignment horizontal="right"/>
    </xf>
    <xf numFmtId="0" fontId="0" fillId="0" borderId="3" xfId="0" applyBorder="1" applyAlignment="1" applyProtection="1">
      <alignment horizontal="left"/>
    </xf>
    <xf numFmtId="0" fontId="0" fillId="0" borderId="4" xfId="0" applyBorder="1" applyProtection="1"/>
    <xf numFmtId="0" fontId="15" fillId="0" borderId="0" xfId="0" applyFont="1" applyAlignment="1" applyProtection="1">
      <alignment horizontal="center"/>
    </xf>
    <xf numFmtId="0" fontId="35" fillId="0" borderId="0" xfId="23" applyFont="1" applyAlignment="1" applyProtection="1">
      <alignment horizontal="center" vertical="top"/>
    </xf>
    <xf numFmtId="0" fontId="43" fillId="0" borderId="0" xfId="23" applyFont="1" applyAlignment="1" applyProtection="1">
      <alignment wrapText="1"/>
    </xf>
    <xf numFmtId="0" fontId="15" fillId="0" borderId="0" xfId="0" applyFont="1" applyProtection="1"/>
    <xf numFmtId="0" fontId="15" fillId="0" borderId="0" xfId="0" applyFont="1" applyAlignment="1" applyProtection="1">
      <alignment horizontal="left"/>
    </xf>
    <xf numFmtId="0" fontId="15" fillId="0" borderId="0" xfId="29" applyFont="1" applyAlignment="1" applyProtection="1">
      <alignment horizontal="justify" vertical="top" wrapText="1"/>
    </xf>
    <xf numFmtId="0" fontId="16" fillId="0" borderId="0" xfId="0" applyFont="1" applyAlignment="1" applyProtection="1">
      <alignment horizontal="right"/>
    </xf>
    <xf numFmtId="0" fontId="36" fillId="0" borderId="0" xfId="0" applyFont="1" applyProtection="1"/>
    <xf numFmtId="4" fontId="18" fillId="0" borderId="0" xfId="0" applyNumberFormat="1" applyFont="1" applyProtection="1"/>
    <xf numFmtId="164" fontId="17" fillId="0" borderId="0" xfId="0" applyNumberFormat="1" applyFont="1" applyProtection="1"/>
    <xf numFmtId="0" fontId="17" fillId="0" borderId="0" xfId="0" applyFont="1" applyAlignment="1" applyProtection="1">
      <alignment horizontal="left"/>
    </xf>
    <xf numFmtId="0" fontId="43" fillId="0" borderId="0" xfId="23" applyFont="1" applyAlignment="1" applyProtection="1">
      <alignment horizontal="justify"/>
    </xf>
    <xf numFmtId="0" fontId="43" fillId="0" borderId="0" xfId="23" applyFont="1" applyAlignment="1" applyProtection="1">
      <alignment horizontal="left" wrapText="1"/>
    </xf>
    <xf numFmtId="0" fontId="42" fillId="0" borderId="0" xfId="23" applyFont="1" applyAlignment="1" applyProtection="1">
      <alignment wrapText="1"/>
    </xf>
    <xf numFmtId="0" fontId="12" fillId="0" borderId="0" xfId="4" applyProtection="1"/>
    <xf numFmtId="0" fontId="15" fillId="0" borderId="0" xfId="0" applyFont="1" applyAlignment="1" applyProtection="1">
      <alignment horizontal="right"/>
    </xf>
    <xf numFmtId="0" fontId="1" fillId="0" borderId="0" xfId="0" applyFont="1" applyProtection="1"/>
    <xf numFmtId="0" fontId="0" fillId="0" borderId="0" xfId="0" applyAlignment="1" applyProtection="1">
      <alignment horizontal="right"/>
    </xf>
    <xf numFmtId="0" fontId="3" fillId="0" borderId="0" xfId="0" applyFont="1" applyAlignment="1" applyProtection="1">
      <alignment horizontal="right"/>
    </xf>
    <xf numFmtId="0" fontId="7" fillId="0" borderId="0" xfId="4" applyFont="1" applyProtection="1"/>
    <xf numFmtId="0" fontId="15" fillId="0" borderId="0" xfId="22" applyFont="1" applyAlignment="1" applyProtection="1">
      <alignment vertical="top" wrapText="1"/>
    </xf>
    <xf numFmtId="0" fontId="1" fillId="0" borderId="0" xfId="0" applyFont="1" applyAlignment="1" applyProtection="1">
      <alignment horizontal="right"/>
    </xf>
    <xf numFmtId="0" fontId="41" fillId="0" borderId="0" xfId="0" applyFont="1" applyProtection="1"/>
    <xf numFmtId="4" fontId="3" fillId="0" borderId="0" xfId="0" applyNumberFormat="1" applyFont="1" applyProtection="1"/>
    <xf numFmtId="164" fontId="2" fillId="0" borderId="0" xfId="0" applyNumberFormat="1" applyFont="1" applyProtection="1"/>
    <xf numFmtId="0" fontId="2" fillId="0" borderId="0" xfId="0" applyFont="1" applyAlignment="1" applyProtection="1">
      <alignment horizontal="left"/>
    </xf>
    <xf numFmtId="0" fontId="1" fillId="2" borderId="5" xfId="0" applyFont="1" applyFill="1" applyBorder="1" applyAlignment="1" applyProtection="1">
      <alignment horizontal="center"/>
    </xf>
    <xf numFmtId="0" fontId="1" fillId="2" borderId="6" xfId="0" applyFont="1" applyFill="1" applyBorder="1" applyAlignment="1" applyProtection="1">
      <alignment horizontal="center"/>
    </xf>
    <xf numFmtId="0" fontId="1" fillId="2" borderId="6" xfId="0" applyFont="1" applyFill="1" applyBorder="1" applyAlignment="1" applyProtection="1">
      <alignment horizontal="left"/>
    </xf>
    <xf numFmtId="0" fontId="1" fillId="2" borderId="6" xfId="0" applyFont="1" applyFill="1" applyBorder="1" applyProtection="1"/>
    <xf numFmtId="0" fontId="1" fillId="2" borderId="7" xfId="0" applyFont="1" applyFill="1" applyBorder="1" applyProtection="1"/>
    <xf numFmtId="0" fontId="15" fillId="0" borderId="0" xfId="29" applyFont="1" applyAlignment="1" applyProtection="1">
      <alignment horizontal="left" vertical="top" wrapText="1"/>
    </xf>
    <xf numFmtId="0" fontId="16" fillId="0" borderId="3" xfId="26" applyFont="1" applyBorder="1" applyAlignment="1" applyProtection="1">
      <alignment horizontal="left" vertical="top" wrapText="1"/>
    </xf>
    <xf numFmtId="0" fontId="15" fillId="0" borderId="0" xfId="26" applyFont="1" applyAlignment="1" applyProtection="1">
      <alignment horizontal="left" vertical="top" wrapText="1"/>
    </xf>
    <xf numFmtId="0" fontId="15" fillId="0" borderId="0" xfId="4" applyFont="1" applyAlignment="1" applyProtection="1">
      <alignment horizontal="left" vertical="top" wrapText="1" indent="2"/>
    </xf>
    <xf numFmtId="0" fontId="15" fillId="0" borderId="0" xfId="4" applyFont="1" applyAlignment="1" applyProtection="1">
      <alignment vertical="top" wrapText="1"/>
    </xf>
    <xf numFmtId="0" fontId="0" fillId="0" borderId="0" xfId="4" applyFont="1" applyAlignment="1" applyProtection="1">
      <alignment wrapText="1"/>
    </xf>
    <xf numFmtId="0" fontId="15" fillId="0" borderId="0" xfId="22" applyFont="1" applyAlignment="1" applyProtection="1">
      <alignment vertical="top"/>
    </xf>
    <xf numFmtId="0" fontId="15" fillId="0" borderId="1" xfId="22" applyFont="1" applyBorder="1" applyAlignment="1" applyProtection="1">
      <alignment horizontal="left" vertical="top"/>
    </xf>
    <xf numFmtId="0" fontId="0" fillId="0" borderId="1" xfId="0" applyBorder="1" applyProtection="1"/>
    <xf numFmtId="0" fontId="3" fillId="0" borderId="1" xfId="0" applyFont="1" applyBorder="1" applyProtection="1"/>
    <xf numFmtId="0" fontId="0" fillId="0" borderId="1" xfId="0" applyBorder="1" applyAlignment="1" applyProtection="1">
      <alignment horizontal="left"/>
    </xf>
    <xf numFmtId="0" fontId="15" fillId="0" borderId="0" xfId="22" applyFont="1" applyAlignment="1" applyProtection="1">
      <alignment horizontal="left" vertical="top"/>
    </xf>
    <xf numFmtId="0" fontId="0" fillId="0" borderId="8" xfId="0" applyBorder="1" applyProtection="1"/>
    <xf numFmtId="0" fontId="15" fillId="0" borderId="1" xfId="22" applyFont="1" applyBorder="1" applyAlignment="1" applyProtection="1">
      <alignment vertical="top"/>
    </xf>
    <xf numFmtId="0" fontId="1" fillId="0" borderId="0" xfId="0" applyFont="1" applyAlignment="1" applyProtection="1">
      <alignment horizontal="center"/>
    </xf>
    <xf numFmtId="0" fontId="1" fillId="0" borderId="0" xfId="0" applyFont="1" applyAlignment="1" applyProtection="1">
      <alignment horizontal="left"/>
    </xf>
    <xf numFmtId="4" fontId="1" fillId="0" borderId="0" xfId="0" applyNumberFormat="1" applyFont="1" applyAlignment="1" applyProtection="1">
      <alignment horizontal="right"/>
    </xf>
    <xf numFmtId="0" fontId="1" fillId="0" borderId="5" xfId="0" applyFont="1" applyBorder="1" applyAlignment="1" applyProtection="1">
      <alignment horizontal="center"/>
    </xf>
    <xf numFmtId="0" fontId="1" fillId="0" borderId="6" xfId="0" applyFont="1" applyBorder="1" applyAlignment="1" applyProtection="1">
      <alignment horizontal="center"/>
    </xf>
    <xf numFmtId="0" fontId="1" fillId="0" borderId="6" xfId="0" applyFont="1" applyBorder="1" applyAlignment="1" applyProtection="1">
      <alignment horizontal="left"/>
    </xf>
    <xf numFmtId="0" fontId="1" fillId="0" borderId="6" xfId="0" applyFont="1" applyBorder="1" applyProtection="1"/>
    <xf numFmtId="0" fontId="1" fillId="0" borderId="7" xfId="0" applyFont="1" applyBorder="1" applyProtection="1"/>
    <xf numFmtId="0" fontId="0" fillId="0" borderId="5" xfId="0" applyBorder="1" applyAlignment="1" applyProtection="1">
      <alignment horizontal="center"/>
    </xf>
    <xf numFmtId="0" fontId="0" fillId="0" borderId="6" xfId="0" applyBorder="1" applyAlignment="1" applyProtection="1">
      <alignment horizontal="center"/>
    </xf>
    <xf numFmtId="0" fontId="0" fillId="0" borderId="6" xfId="0" applyBorder="1" applyAlignment="1" applyProtection="1">
      <alignment horizontal="left"/>
    </xf>
    <xf numFmtId="0" fontId="0" fillId="0" borderId="6" xfId="0" applyBorder="1" applyProtection="1"/>
    <xf numFmtId="0" fontId="3" fillId="0" borderId="6" xfId="0" applyFont="1" applyBorder="1" applyProtection="1"/>
    <xf numFmtId="4" fontId="1" fillId="0" borderId="6" xfId="0" applyNumberFormat="1" applyFont="1" applyBorder="1" applyProtection="1"/>
    <xf numFmtId="0" fontId="0" fillId="0" borderId="7" xfId="0" applyBorder="1" applyProtection="1"/>
    <xf numFmtId="0" fontId="0" fillId="0" borderId="1" xfId="0" applyBorder="1" applyProtection="1">
      <protection locked="0"/>
    </xf>
    <xf numFmtId="4" fontId="3" fillId="0" borderId="0" xfId="0" applyNumberFormat="1" applyFont="1" applyFill="1" applyBorder="1" applyProtection="1">
      <protection locked="0"/>
    </xf>
    <xf numFmtId="4" fontId="3" fillId="0" borderId="0" xfId="0" applyNumberFormat="1" applyFont="1" applyFill="1" applyBorder="1"/>
    <xf numFmtId="0" fontId="2" fillId="0" borderId="0" xfId="0" applyFont="1" applyFill="1" applyAlignment="1">
      <alignment horizontal="left"/>
    </xf>
    <xf numFmtId="0" fontId="2" fillId="0" borderId="0" xfId="0" applyFont="1" applyAlignment="1"/>
    <xf numFmtId="0" fontId="0" fillId="0" borderId="0" xfId="0" applyAlignment="1"/>
    <xf numFmtId="0" fontId="1" fillId="0" borderId="0" xfId="0" applyFont="1" applyFill="1" applyBorder="1" applyAlignment="1" applyProtection="1">
      <alignment horizontal="center"/>
    </xf>
    <xf numFmtId="0" fontId="1" fillId="0" borderId="0" xfId="0" applyFont="1" applyFill="1" applyBorder="1" applyAlignment="1" applyProtection="1">
      <alignment horizontal="left"/>
    </xf>
    <xf numFmtId="0" fontId="1" fillId="0" borderId="0" xfId="0" applyFont="1" applyFill="1" applyBorder="1" applyProtection="1"/>
    <xf numFmtId="4" fontId="1" fillId="0" borderId="0" xfId="0" applyNumberFormat="1" applyFont="1" applyFill="1" applyBorder="1" applyAlignment="1" applyProtection="1">
      <alignment horizontal="right"/>
    </xf>
    <xf numFmtId="0" fontId="0" fillId="0" borderId="0" xfId="0" applyFill="1" applyProtection="1"/>
    <xf numFmtId="4" fontId="3" fillId="0" borderId="1" xfId="0" quotePrefix="1" applyNumberFormat="1" applyFont="1" applyBorder="1" applyProtection="1">
      <protection locked="0"/>
    </xf>
    <xf numFmtId="0" fontId="15" fillId="5" borderId="0" xfId="29" applyFont="1" applyFill="1" applyAlignment="1" applyProtection="1">
      <alignment horizontal="justify" vertical="top" wrapText="1"/>
    </xf>
    <xf numFmtId="0" fontId="16" fillId="5" borderId="0" xfId="0" applyFont="1" applyFill="1" applyAlignment="1" applyProtection="1">
      <alignment horizontal="right"/>
    </xf>
    <xf numFmtId="0" fontId="36" fillId="5" borderId="0" xfId="0" applyFont="1" applyFill="1" applyProtection="1"/>
    <xf numFmtId="4" fontId="18" fillId="5" borderId="1" xfId="0" applyNumberFormat="1" applyFont="1" applyFill="1" applyBorder="1" applyProtection="1">
      <protection locked="0"/>
    </xf>
    <xf numFmtId="164" fontId="17" fillId="5" borderId="0" xfId="0" applyNumberFormat="1" applyFont="1" applyFill="1" applyProtection="1"/>
    <xf numFmtId="0" fontId="17" fillId="5" borderId="0" xfId="0" applyFont="1" applyFill="1" applyAlignment="1" applyProtection="1">
      <alignment horizontal="left"/>
    </xf>
    <xf numFmtId="4" fontId="18" fillId="5" borderId="1" xfId="0" applyNumberFormat="1" applyFont="1" applyFill="1" applyBorder="1" applyProtection="1"/>
    <xf numFmtId="0" fontId="15" fillId="5" borderId="0" xfId="0" applyFont="1" applyFill="1" applyProtection="1"/>
    <xf numFmtId="4" fontId="1" fillId="0" borderId="0" xfId="0" applyNumberFormat="1" applyFont="1" applyAlignment="1"/>
    <xf numFmtId="4" fontId="1" fillId="0" borderId="0" xfId="0" applyNumberFormat="1" applyFont="1" applyAlignment="1" applyProtection="1"/>
    <xf numFmtId="49" fontId="0" fillId="2" borderId="0" xfId="0" applyNumberFormat="1" applyFill="1"/>
    <xf numFmtId="49" fontId="0" fillId="0" borderId="0" xfId="0" applyNumberFormat="1" applyFill="1"/>
    <xf numFmtId="49" fontId="0" fillId="0" borderId="2" xfId="0" applyNumberFormat="1" applyBorder="1" applyAlignment="1">
      <alignment horizontal="right"/>
    </xf>
    <xf numFmtId="49" fontId="0" fillId="0" borderId="0" xfId="0" applyNumberFormat="1"/>
    <xf numFmtId="49" fontId="0" fillId="0" borderId="0" xfId="0" applyNumberFormat="1" applyAlignment="1">
      <alignment horizontal="right"/>
    </xf>
    <xf numFmtId="49" fontId="0" fillId="0" borderId="2" xfId="0" applyNumberFormat="1" applyFill="1" applyBorder="1" applyAlignment="1">
      <alignment horizontal="right"/>
    </xf>
    <xf numFmtId="49" fontId="0" fillId="0" borderId="0" xfId="0" applyNumberFormat="1" applyFill="1" applyAlignment="1">
      <alignment horizontal="right"/>
    </xf>
    <xf numFmtId="49" fontId="2" fillId="0" borderId="0" xfId="0" applyNumberFormat="1" applyFont="1" applyFill="1" applyAlignment="1">
      <alignment horizontal="right"/>
    </xf>
    <xf numFmtId="49" fontId="1" fillId="2" borderId="6" xfId="0" applyNumberFormat="1" applyFont="1" applyFill="1" applyBorder="1"/>
    <xf numFmtId="49" fontId="0" fillId="0" borderId="0" xfId="0" applyNumberFormat="1" applyFill="1" applyBorder="1"/>
    <xf numFmtId="0" fontId="1" fillId="0" borderId="0" xfId="0" applyFont="1" applyFill="1" applyAlignment="1">
      <alignment horizontal="right"/>
    </xf>
    <xf numFmtId="0" fontId="1" fillId="0" borderId="0" xfId="0" applyFont="1" applyFill="1"/>
    <xf numFmtId="164" fontId="2" fillId="0" borderId="0" xfId="0" applyNumberFormat="1" applyFont="1" applyFill="1"/>
    <xf numFmtId="49" fontId="15" fillId="0" borderId="2" xfId="0" applyNumberFormat="1" applyFont="1" applyBorder="1" applyAlignment="1">
      <alignment horizontal="right"/>
    </xf>
    <xf numFmtId="49" fontId="15" fillId="0" borderId="0" xfId="0" applyNumberFormat="1" applyFont="1"/>
    <xf numFmtId="4" fontId="18" fillId="0" borderId="0" xfId="0" applyNumberFormat="1" applyFont="1" applyBorder="1" applyProtection="1"/>
    <xf numFmtId="0" fontId="15" fillId="0" borderId="0" xfId="14" applyFont="1" applyAlignment="1">
      <alignment horizontal="justify" vertical="top"/>
    </xf>
    <xf numFmtId="0" fontId="0" fillId="0" borderId="0" xfId="0" applyAlignment="1">
      <alignment horizontal="justify"/>
    </xf>
    <xf numFmtId="0" fontId="1" fillId="0" borderId="3" xfId="0" applyFont="1" applyBorder="1" applyAlignment="1">
      <alignment horizontal="justify"/>
    </xf>
    <xf numFmtId="0" fontId="46" fillId="0" borderId="9" xfId="4" applyFont="1" applyBorder="1" applyAlignment="1">
      <alignment horizontal="justify" vertical="top" wrapText="1"/>
    </xf>
    <xf numFmtId="0" fontId="12" fillId="0" borderId="9" xfId="4" applyBorder="1" applyAlignment="1">
      <alignment horizontal="justify" vertical="top" wrapText="1"/>
    </xf>
    <xf numFmtId="0" fontId="12" fillId="0" borderId="0" xfId="4" applyAlignment="1">
      <alignment horizontal="justify" vertical="top" wrapText="1"/>
    </xf>
    <xf numFmtId="0" fontId="47" fillId="0" borderId="9" xfId="4" applyFont="1" applyBorder="1" applyAlignment="1">
      <alignment horizontal="justify" vertical="top" wrapText="1"/>
    </xf>
    <xf numFmtId="4" fontId="1" fillId="2" borderId="6" xfId="0" applyNumberFormat="1" applyFont="1" applyFill="1" applyBorder="1" applyAlignment="1">
      <alignment horizontal="right"/>
    </xf>
    <xf numFmtId="0" fontId="15" fillId="0" borderId="0" xfId="14" applyFont="1" applyAlignment="1">
      <alignment vertical="top"/>
    </xf>
    <xf numFmtId="0" fontId="15" fillId="0" borderId="0" xfId="14" applyFont="1" applyAlignment="1">
      <alignment horizontal="justify" vertical="top"/>
    </xf>
    <xf numFmtId="4" fontId="1" fillId="0" borderId="6" xfId="0" applyNumberFormat="1" applyFont="1" applyBorder="1" applyAlignment="1">
      <alignment horizontal="right"/>
    </xf>
    <xf numFmtId="4" fontId="1" fillId="0" borderId="0" xfId="0" applyNumberFormat="1" applyFont="1" applyAlignment="1">
      <alignment horizontal="right"/>
    </xf>
    <xf numFmtId="0" fontId="15" fillId="0" borderId="0" xfId="14" applyFont="1" applyAlignment="1">
      <alignment vertical="center"/>
    </xf>
    <xf numFmtId="0" fontId="0" fillId="0" borderId="0" xfId="0" applyAlignment="1">
      <alignment horizontal="left"/>
    </xf>
    <xf numFmtId="4" fontId="1" fillId="0" borderId="6" xfId="0" applyNumberFormat="1" applyFont="1" applyBorder="1" applyAlignment="1" applyProtection="1">
      <alignment horizontal="right"/>
    </xf>
    <xf numFmtId="0" fontId="15" fillId="0" borderId="8" xfId="23" applyFont="1" applyBorder="1" applyAlignment="1" applyProtection="1">
      <alignment horizontal="justify" vertical="center"/>
    </xf>
    <xf numFmtId="4" fontId="1" fillId="2" borderId="6" xfId="0" applyNumberFormat="1" applyFont="1" applyFill="1" applyBorder="1" applyAlignment="1" applyProtection="1">
      <alignment horizontal="right"/>
    </xf>
  </cellXfs>
  <cellStyles count="30">
    <cellStyle name="Comma 2" xfId="8" xr:uid="{D815EB27-9439-43B1-AFB0-36BDBA59966E}"/>
    <cellStyle name="Comma 2 2" xfId="9" xr:uid="{AF941EFF-9703-4624-B2F2-AA44DF32E698}"/>
    <cellStyle name="Comma 3" xfId="12" xr:uid="{BE62A503-140B-48AD-A3E3-FBAC679B3F50}"/>
    <cellStyle name="Hiperveza 2" xfId="2" xr:uid="{F20B6A63-FA35-4F3B-AAD0-238EC1ACA531}"/>
    <cellStyle name="Normal" xfId="0" builtinId="0"/>
    <cellStyle name="Normal 2" xfId="3" xr:uid="{E14F5EE0-E156-4698-A489-110AF738F34D}"/>
    <cellStyle name="Normal 2 2" xfId="19" xr:uid="{77DAB3AB-6633-4C15-BC2B-39E21367DAA4}"/>
    <cellStyle name="Normal 2 2 2" xfId="27" xr:uid="{0D33EA75-E0A9-4F41-B144-36CD877931EE}"/>
    <cellStyle name="Normal 2 2 2 2" xfId="28" xr:uid="{5B403AD2-432B-4CAB-AC85-22302BB23DCD}"/>
    <cellStyle name="Normal 3" xfId="4" xr:uid="{178A8FAB-CABE-4F80-A55C-2F2E357103A1}"/>
    <cellStyle name="Normal 4" xfId="1" xr:uid="{4D0C3372-CFD3-4751-8C2D-43018F091461}"/>
    <cellStyle name="Normal 4 2" xfId="15" xr:uid="{A669FE27-F544-4523-AC82-B8815E634D21}"/>
    <cellStyle name="Normal 4 2 2" xfId="23" xr:uid="{F1E45639-5433-4960-9AD9-9BD156F4D267}"/>
    <cellStyle name="Normal 5" xfId="11" xr:uid="{4848C9FA-F916-400B-B518-6E92D6EC4637}"/>
    <cellStyle name="Normal 5 2" xfId="20" xr:uid="{B6B6127E-4099-4C06-93AC-DBF1454C877D}"/>
    <cellStyle name="Normal 5 3" xfId="29" xr:uid="{E02B4B01-BD9C-4B98-AB48-585FFFFFC8F2}"/>
    <cellStyle name="Normal 6" xfId="14" xr:uid="{3D7283A0-7263-47DE-BA03-5D00FD2B4A0F}"/>
    <cellStyle name="Normal 6 2" xfId="22" xr:uid="{685A5EE0-CD81-428D-BFDC-4464D2C1637C}"/>
    <cellStyle name="Normal 8" xfId="17" xr:uid="{179EBEB5-7DAF-4F3B-B471-D6DA8533AC20}"/>
    <cellStyle name="Normal_DM-TENDER-KNJIGA 7novo2" xfId="21" xr:uid="{20A0275F-8462-4AE0-B07B-C420CA0CCFA5}"/>
    <cellStyle name="Normal_elektro 01.04" xfId="26" xr:uid="{12A840BB-E8EC-4A07-B50C-40D92E9E5906}"/>
    <cellStyle name="Normal_Sheet1" xfId="18" xr:uid="{20EF4CA6-AA74-4970-9251-BEBB074DF9DD}"/>
    <cellStyle name="Normal_TROSKOVNIK-revizija2" xfId="16" xr:uid="{424C2C5F-0508-46EE-A433-7907EF946E41}"/>
    <cellStyle name="Normalno 2" xfId="5" xr:uid="{EC5C340D-EC9D-4155-9325-C51F8E114A38}"/>
    <cellStyle name="Normalno 3" xfId="6" xr:uid="{DF466BEF-8F37-4C3E-84A2-70C40F6C9028}"/>
    <cellStyle name="Normalno 3 2" xfId="10" xr:uid="{304098CA-BB5D-43BE-9378-7E0721E4FA80}"/>
    <cellStyle name="Obično 2" xfId="7" xr:uid="{9B55A60E-D436-48BA-BF2A-4396838D95D2}"/>
    <cellStyle name="Standard_Tabelle1" xfId="25" xr:uid="{23B4E036-26F1-4991-BC90-9B46FF0528E3}"/>
    <cellStyle name="Style 1" xfId="24" xr:uid="{F125070D-F6D5-403D-8FDB-5B4806DD3A4F}"/>
    <cellStyle name="Zarez 2" xfId="13" xr:uid="{279C0CDB-E091-462C-A74A-E7205463910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1571F-E2DB-477A-8691-83E826F31CDB}">
  <dimension ref="A1:I21"/>
  <sheetViews>
    <sheetView workbookViewId="0">
      <selection activeCell="F24" sqref="F24"/>
    </sheetView>
  </sheetViews>
  <sheetFormatPr defaultRowHeight="15"/>
  <cols>
    <col min="1" max="1" width="2.7109375" style="27" customWidth="1"/>
    <col min="2" max="2" width="3.42578125" style="27" customWidth="1"/>
    <col min="3" max="3" width="3.7109375" style="92" customWidth="1"/>
    <col min="4" max="4" width="45.7109375" style="92" customWidth="1"/>
    <col min="5" max="5" width="34" style="92" customWidth="1"/>
    <col min="6" max="6" width="36" style="94" customWidth="1"/>
    <col min="7" max="7" width="5.7109375" style="92" customWidth="1"/>
    <col min="8" max="8" width="3.28515625" style="92" customWidth="1"/>
    <col min="9" max="9" width="3.7109375" style="99" customWidth="1"/>
    <col min="10" max="10" width="4.7109375" style="92" customWidth="1"/>
    <col min="11" max="11" width="3.7109375" style="92" customWidth="1"/>
    <col min="12" max="16384" width="9.140625" style="92"/>
  </cols>
  <sheetData>
    <row r="1" spans="1:9" s="170" customFormat="1" ht="15.75">
      <c r="A1" s="191" t="s">
        <v>591</v>
      </c>
      <c r="B1" s="175"/>
      <c r="C1" s="172"/>
      <c r="D1" s="173"/>
      <c r="E1" s="173"/>
      <c r="F1" s="174"/>
      <c r="G1" s="190"/>
      <c r="H1" s="192"/>
    </row>
    <row r="2" spans="1:9" s="170" customFormat="1" ht="15.75">
      <c r="A2" s="191" t="s">
        <v>798</v>
      </c>
      <c r="B2" s="175"/>
      <c r="C2" s="172"/>
      <c r="D2" s="173"/>
      <c r="E2" s="173"/>
      <c r="F2" s="174"/>
      <c r="G2" s="190"/>
      <c r="H2" s="192"/>
    </row>
    <row r="3" spans="1:9" s="170" customFormat="1" ht="15.75">
      <c r="A3" s="171"/>
      <c r="B3" s="171"/>
      <c r="C3" s="172"/>
      <c r="D3" s="173"/>
      <c r="E3" s="173"/>
      <c r="F3" s="174"/>
      <c r="G3" s="190"/>
      <c r="H3" s="192"/>
    </row>
    <row r="4" spans="1:9" s="170" customFormat="1" ht="15.75">
      <c r="A4" s="191" t="s">
        <v>516</v>
      </c>
      <c r="B4" s="176"/>
      <c r="C4" s="172"/>
      <c r="D4" s="173"/>
      <c r="E4" s="173"/>
      <c r="F4" s="174"/>
      <c r="G4" s="190"/>
      <c r="H4" s="192"/>
    </row>
    <row r="7" spans="1:9">
      <c r="A7" s="237"/>
      <c r="B7" s="237"/>
      <c r="C7" s="238"/>
      <c r="D7" s="238" t="s">
        <v>777</v>
      </c>
      <c r="E7" s="261" t="s">
        <v>1131</v>
      </c>
      <c r="F7" s="261" t="s">
        <v>1132</v>
      </c>
    </row>
    <row r="8" spans="1:9">
      <c r="I8" s="92"/>
    </row>
    <row r="9" spans="1:9">
      <c r="A9" s="25" t="str">
        <f>'UKUPNO A'!A23</f>
        <v>A</v>
      </c>
      <c r="B9" s="25"/>
      <c r="C9" s="24"/>
      <c r="D9" s="24" t="str">
        <f>'UKUPNO A'!D23</f>
        <v>RUŠENJE, DEMONTAŽA I ZEMLJANI RADOVI UKUPNO</v>
      </c>
      <c r="E9" s="60">
        <f>'UKUPNO A'!E23</f>
        <v>0</v>
      </c>
      <c r="F9" s="60">
        <f>'UKUPNO A'!E27</f>
        <v>0</v>
      </c>
      <c r="I9" s="92"/>
    </row>
    <row r="10" spans="1:9">
      <c r="A10" s="25"/>
      <c r="B10" s="25"/>
      <c r="C10" s="24"/>
      <c r="D10" s="24"/>
      <c r="E10" s="60"/>
      <c r="F10" s="59"/>
      <c r="I10" s="92"/>
    </row>
    <row r="11" spans="1:9">
      <c r="A11" s="25" t="str">
        <f>'UKUPNO B'!A15</f>
        <v>B</v>
      </c>
      <c r="B11" s="25"/>
      <c r="C11" s="24"/>
      <c r="D11" s="24" t="str">
        <f>'UKUPNO B'!D15</f>
        <v>GRAĐEVINSKI RADOVI UKUPNO</v>
      </c>
      <c r="E11" s="60">
        <f>'UKUPNO B'!E15</f>
        <v>0</v>
      </c>
      <c r="F11" s="60">
        <f>'UKUPNO B'!E19</f>
        <v>0</v>
      </c>
      <c r="I11" s="92"/>
    </row>
    <row r="12" spans="1:9">
      <c r="I12" s="92"/>
    </row>
    <row r="13" spans="1:9">
      <c r="A13" s="25" t="str">
        <f>'UKUPNO C'!A27</f>
        <v>C</v>
      </c>
      <c r="B13" s="25"/>
      <c r="C13" s="24"/>
      <c r="D13" s="24" t="str">
        <f>'UKUPNO C'!D27</f>
        <v>OBRTNIČKI RADOVI UKUPNO</v>
      </c>
      <c r="E13" s="60">
        <f>'UKUPNO C'!E27</f>
        <v>0</v>
      </c>
      <c r="F13" s="60">
        <f>'UKUPNO C'!E31</f>
        <v>0</v>
      </c>
      <c r="I13" s="92"/>
    </row>
    <row r="14" spans="1:9">
      <c r="D14" s="64"/>
      <c r="F14" s="92"/>
      <c r="I14" s="92"/>
    </row>
    <row r="15" spans="1:9">
      <c r="A15" s="27" t="s">
        <v>306</v>
      </c>
      <c r="D15" s="24" t="str">
        <f>'D Strojarske instalacije'!D430</f>
        <v>SVEUKUPNO STROJARSKE INSTALACIJE</v>
      </c>
      <c r="E15" s="67">
        <f>'D Strojarske instalacije'!J426</f>
        <v>0</v>
      </c>
      <c r="F15" s="67">
        <f>'D Strojarske instalacije'!J430</f>
        <v>0</v>
      </c>
      <c r="I15" s="92"/>
    </row>
    <row r="16" spans="1:9">
      <c r="D16" s="64"/>
      <c r="F16" s="92"/>
    </row>
    <row r="17" spans="1:9">
      <c r="A17" s="27" t="s">
        <v>924</v>
      </c>
      <c r="D17" s="24" t="str">
        <f>'E Instalacije ViO'!D318</f>
        <v>SVEUKUPNO INSTALACIJE ViO:</v>
      </c>
      <c r="E17" s="67">
        <f>'E Instalacije ViO'!J314</f>
        <v>0</v>
      </c>
      <c r="F17" s="67">
        <f>'E Instalacije ViO'!J318</f>
        <v>0</v>
      </c>
      <c r="I17" s="92"/>
    </row>
    <row r="18" spans="1:9">
      <c r="F18" s="92"/>
    </row>
    <row r="19" spans="1:9">
      <c r="A19" s="27" t="s">
        <v>926</v>
      </c>
      <c r="B19" s="25"/>
      <c r="C19" s="24"/>
      <c r="D19" s="24" t="str">
        <f>'F Elektroinstalacije'!D550</f>
        <v>SVEUKUPNO ELEKTROINSTALACIJE:</v>
      </c>
      <c r="E19" s="67">
        <f>'F Elektroinstalacije'!J546</f>
        <v>0</v>
      </c>
      <c r="F19" s="67">
        <f>'F Elektroinstalacije'!J550</f>
        <v>0</v>
      </c>
      <c r="I19" s="92"/>
    </row>
    <row r="21" spans="1:9">
      <c r="A21" s="186"/>
      <c r="B21" s="186"/>
      <c r="C21" s="187"/>
      <c r="D21" s="188" t="s">
        <v>590</v>
      </c>
      <c r="E21" s="189">
        <f>SUM(E8:E20)</f>
        <v>0</v>
      </c>
      <c r="F21" s="189">
        <f>SUM(F8:F20)</f>
        <v>0</v>
      </c>
    </row>
  </sheetData>
  <sheetProtection algorithmName="SHA-512" hashValue="0/BU/I55pixMvDziH33oDA2UIyPi4isyLMwisLmJqhYpbKy6o6g6T+CMy2aEpo6bCsph1K2so4+P9R61rR3phg==" saltValue="RbbF/efjIr5mRukxWoXvSQ==" spinCount="100000" sheet="1" objects="1" scenarios="1"/>
  <pageMargins left="0.7" right="0.7" top="0.75" bottom="0.75" header="0.3" footer="0.3"/>
  <pageSetup paperSize="9" orientation="landscape" verticalDpi="300" r:id="rId1"/>
  <headerFooter>
    <oddHeader>&amp;LZAJEDNICA SUSRET&amp;CTROŠKOVNIK&amp;Rožujak 2021.</oddHeader>
    <oddFooter>&amp;CREKAPITULACIJA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84319-5C0C-48AA-A189-A4472E73C710}">
  <dimension ref="A2:K63"/>
  <sheetViews>
    <sheetView topLeftCell="A43" workbookViewId="0">
      <selection activeCell="D36" sqref="D36"/>
    </sheetView>
  </sheetViews>
  <sheetFormatPr defaultColWidth="9.140625" defaultRowHeight="15"/>
  <cols>
    <col min="1" max="2" width="2.7109375" style="35" customWidth="1"/>
    <col min="3" max="3" width="3.7109375" style="402" customWidth="1"/>
    <col min="4" max="4" width="43.28515625" style="34" customWidth="1"/>
    <col min="5" max="5" width="4.7109375" style="34" customWidth="1"/>
    <col min="6" max="6" width="3.7109375" style="4" customWidth="1"/>
    <col min="7" max="7" width="31.140625" style="34" customWidth="1"/>
    <col min="8" max="8" width="3.28515625" style="34" customWidth="1"/>
    <col min="9" max="9" width="3.7109375" style="42" customWidth="1"/>
    <col min="10" max="10" width="30.7109375" style="34" customWidth="1"/>
    <col min="11" max="11" width="3.7109375" style="34" customWidth="1"/>
    <col min="12" max="12" width="4.5703125" style="34" customWidth="1"/>
    <col min="13" max="16384" width="9.140625" style="34"/>
  </cols>
  <sheetData>
    <row r="2" spans="1:11">
      <c r="A2" s="2" t="s">
        <v>19</v>
      </c>
      <c r="B2" s="2" t="s">
        <v>130</v>
      </c>
      <c r="C2" s="399"/>
      <c r="D2" s="3" t="s">
        <v>92</v>
      </c>
      <c r="E2" s="3"/>
      <c r="F2" s="16"/>
      <c r="G2" s="3"/>
      <c r="H2" s="3"/>
      <c r="I2" s="17"/>
      <c r="J2" s="3"/>
      <c r="K2" s="3"/>
    </row>
    <row r="3" spans="1:11">
      <c r="A3" s="50"/>
      <c r="B3" s="50"/>
      <c r="C3" s="400"/>
      <c r="D3" s="51"/>
      <c r="E3" s="51"/>
      <c r="F3" s="52"/>
      <c r="G3" s="273"/>
      <c r="H3" s="51"/>
      <c r="I3" s="53"/>
      <c r="J3" s="51"/>
      <c r="K3" s="51"/>
    </row>
    <row r="4" spans="1:11">
      <c r="A4" s="50"/>
      <c r="B4" s="50"/>
      <c r="C4" s="400"/>
      <c r="D4" s="51"/>
      <c r="E4" s="51"/>
      <c r="F4" s="52"/>
      <c r="G4" s="273"/>
      <c r="H4" s="51"/>
      <c r="I4" s="53"/>
      <c r="J4" s="51"/>
      <c r="K4" s="51"/>
    </row>
    <row r="5" spans="1:11">
      <c r="C5" s="401" t="s">
        <v>0</v>
      </c>
      <c r="D5" s="38" t="s">
        <v>93</v>
      </c>
      <c r="E5" s="39"/>
      <c r="F5" s="41"/>
      <c r="G5" s="275"/>
      <c r="H5" s="39"/>
      <c r="I5" s="43"/>
      <c r="J5" s="39"/>
      <c r="K5" s="48"/>
    </row>
    <row r="6" spans="1:11" ht="81.75" customHeight="1">
      <c r="D6" s="36" t="s">
        <v>1137</v>
      </c>
      <c r="G6" s="276"/>
    </row>
    <row r="7" spans="1:11">
      <c r="D7" s="42"/>
      <c r="E7" s="76">
        <v>23.7</v>
      </c>
      <c r="F7" s="46" t="s">
        <v>28</v>
      </c>
      <c r="G7" s="277"/>
      <c r="H7" s="40" t="s">
        <v>10</v>
      </c>
      <c r="I7" s="44" t="str">
        <f>F7</f>
        <v>m3</v>
      </c>
      <c r="J7" s="45">
        <f>G7*E7</f>
        <v>0</v>
      </c>
      <c r="K7" s="34" t="s">
        <v>1</v>
      </c>
    </row>
    <row r="8" spans="1:11">
      <c r="D8" s="42"/>
      <c r="E8" s="76"/>
      <c r="F8" s="46"/>
      <c r="G8" s="277"/>
      <c r="H8" s="40"/>
      <c r="I8" s="44"/>
      <c r="J8" s="45"/>
    </row>
    <row r="9" spans="1:11">
      <c r="C9" s="401" t="s">
        <v>2</v>
      </c>
      <c r="D9" s="38" t="s">
        <v>174</v>
      </c>
      <c r="E9" s="39"/>
      <c r="F9" s="41"/>
      <c r="G9" s="275"/>
      <c r="H9" s="39"/>
      <c r="I9" s="43"/>
      <c r="J9" s="39"/>
      <c r="K9" s="48"/>
    </row>
    <row r="10" spans="1:11" ht="184.5" customHeight="1">
      <c r="D10" s="36" t="s">
        <v>1167</v>
      </c>
      <c r="G10" s="276"/>
    </row>
    <row r="11" spans="1:11">
      <c r="D11" s="42"/>
      <c r="E11" s="76">
        <v>19.100000000000001</v>
      </c>
      <c r="F11" s="46" t="s">
        <v>28</v>
      </c>
      <c r="G11" s="277"/>
      <c r="H11" s="40" t="s">
        <v>10</v>
      </c>
      <c r="I11" s="44" t="str">
        <f>F11</f>
        <v>m3</v>
      </c>
      <c r="J11" s="45">
        <f>G11*E11</f>
        <v>0</v>
      </c>
      <c r="K11" s="34" t="s">
        <v>1</v>
      </c>
    </row>
    <row r="12" spans="1:11" s="92" customFormat="1">
      <c r="A12" s="93"/>
      <c r="B12" s="93"/>
      <c r="C12" s="402"/>
      <c r="D12" s="99"/>
      <c r="E12" s="76"/>
      <c r="F12" s="102"/>
      <c r="G12" s="277"/>
      <c r="H12" s="97"/>
      <c r="I12" s="101"/>
      <c r="J12" s="106"/>
    </row>
    <row r="13" spans="1:11" s="92" customFormat="1">
      <c r="A13" s="93"/>
      <c r="B13" s="93"/>
      <c r="C13" s="401" t="s">
        <v>3</v>
      </c>
      <c r="D13" s="95" t="s">
        <v>176</v>
      </c>
      <c r="E13" s="96"/>
      <c r="F13" s="98"/>
      <c r="G13" s="275"/>
      <c r="H13" s="96"/>
      <c r="I13" s="100"/>
      <c r="J13" s="96"/>
      <c r="K13" s="103"/>
    </row>
    <row r="14" spans="1:11" s="92" customFormat="1" ht="147" customHeight="1">
      <c r="A14" s="93"/>
      <c r="B14" s="93"/>
      <c r="C14" s="402"/>
      <c r="D14" s="104" t="s">
        <v>1201</v>
      </c>
      <c r="F14" s="94"/>
      <c r="G14" s="276"/>
      <c r="I14" s="99"/>
    </row>
    <row r="15" spans="1:11" s="92" customFormat="1">
      <c r="A15" s="93"/>
      <c r="B15" s="93"/>
      <c r="C15" s="402"/>
      <c r="D15" s="99"/>
      <c r="E15" s="76">
        <v>150</v>
      </c>
      <c r="F15" s="102" t="s">
        <v>4</v>
      </c>
      <c r="G15" s="277"/>
      <c r="H15" s="97" t="s">
        <v>10</v>
      </c>
      <c r="I15" s="101" t="str">
        <f>F15</f>
        <v>m2</v>
      </c>
      <c r="J15" s="106">
        <f>G15*E15</f>
        <v>0</v>
      </c>
      <c r="K15" s="92" t="s">
        <v>1</v>
      </c>
    </row>
    <row r="16" spans="1:11">
      <c r="D16" s="42"/>
      <c r="E16" s="76"/>
      <c r="F16" s="46"/>
      <c r="G16" s="277"/>
      <c r="H16" s="40"/>
      <c r="I16" s="44"/>
      <c r="J16" s="45"/>
    </row>
    <row r="17" spans="1:11" s="92" customFormat="1">
      <c r="A17" s="93"/>
      <c r="B17" s="93"/>
      <c r="C17" s="401" t="s">
        <v>5</v>
      </c>
      <c r="D17" s="95" t="s">
        <v>175</v>
      </c>
      <c r="E17" s="96"/>
      <c r="F17" s="98"/>
      <c r="G17" s="275"/>
      <c r="H17" s="96"/>
      <c r="I17" s="100"/>
      <c r="J17" s="96"/>
      <c r="K17" s="103"/>
    </row>
    <row r="18" spans="1:11" s="92" customFormat="1" ht="124.5" customHeight="1">
      <c r="A18" s="93"/>
      <c r="B18" s="93"/>
      <c r="C18" s="402"/>
      <c r="D18" s="104" t="s">
        <v>1166</v>
      </c>
      <c r="F18" s="94"/>
      <c r="G18" s="276"/>
      <c r="I18" s="99"/>
    </row>
    <row r="19" spans="1:11" s="92" customFormat="1">
      <c r="A19" s="93"/>
      <c r="B19" s="93"/>
      <c r="C19" s="402"/>
      <c r="D19" s="99"/>
      <c r="E19" s="76">
        <v>15</v>
      </c>
      <c r="F19" s="102" t="s">
        <v>28</v>
      </c>
      <c r="G19" s="277"/>
      <c r="H19" s="97" t="s">
        <v>10</v>
      </c>
      <c r="I19" s="101" t="str">
        <f>F19</f>
        <v>m3</v>
      </c>
      <c r="J19" s="106">
        <f>G19*E19</f>
        <v>0</v>
      </c>
      <c r="K19" s="92" t="s">
        <v>1</v>
      </c>
    </row>
    <row r="20" spans="1:11" s="92" customFormat="1">
      <c r="A20" s="93"/>
      <c r="B20" s="93"/>
      <c r="C20" s="69" t="s">
        <v>6</v>
      </c>
      <c r="D20" s="70" t="s">
        <v>246</v>
      </c>
      <c r="E20" s="71"/>
      <c r="F20" s="72"/>
      <c r="G20" s="280"/>
      <c r="H20" s="71"/>
      <c r="I20" s="73"/>
      <c r="J20" s="71"/>
      <c r="K20" s="74"/>
    </row>
    <row r="21" spans="1:11" s="92" customFormat="1" ht="105">
      <c r="A21" s="93"/>
      <c r="B21" s="93"/>
      <c r="C21" s="51"/>
      <c r="D21" s="184" t="s">
        <v>1247</v>
      </c>
      <c r="E21" s="51"/>
      <c r="F21" s="52"/>
      <c r="G21" s="273"/>
      <c r="H21" s="51"/>
      <c r="I21" s="53"/>
      <c r="J21" s="51"/>
      <c r="K21" s="51"/>
    </row>
    <row r="22" spans="1:11">
      <c r="C22" s="51"/>
      <c r="D22" s="53"/>
      <c r="E22" s="409">
        <v>0.8</v>
      </c>
      <c r="F22" s="410" t="s">
        <v>28</v>
      </c>
      <c r="G22" s="281"/>
      <c r="H22" s="411" t="s">
        <v>10</v>
      </c>
      <c r="I22" s="380" t="str">
        <f>F22</f>
        <v>m3</v>
      </c>
      <c r="J22" s="88">
        <f>G22*E22</f>
        <v>0</v>
      </c>
      <c r="K22" s="51" t="s">
        <v>1</v>
      </c>
    </row>
    <row r="23" spans="1:11" s="92" customFormat="1">
      <c r="A23" s="93"/>
      <c r="B23" s="93"/>
      <c r="C23" s="105" t="s">
        <v>7</v>
      </c>
      <c r="D23" s="95" t="s">
        <v>161</v>
      </c>
      <c r="E23" s="96"/>
      <c r="F23" s="98"/>
      <c r="G23" s="275"/>
      <c r="H23" s="96"/>
      <c r="I23" s="100"/>
      <c r="J23" s="96"/>
      <c r="K23" s="103"/>
    </row>
    <row r="24" spans="1:11" ht="64.900000000000006" customHeight="1">
      <c r="D24" s="36" t="s">
        <v>162</v>
      </c>
      <c r="G24" s="276"/>
    </row>
    <row r="25" spans="1:11">
      <c r="D25" s="42"/>
      <c r="E25" s="76">
        <v>200</v>
      </c>
      <c r="F25" s="46" t="s">
        <v>4</v>
      </c>
      <c r="G25" s="277"/>
      <c r="H25" s="40" t="s">
        <v>10</v>
      </c>
      <c r="I25" s="44" t="str">
        <f>F25</f>
        <v>m2</v>
      </c>
      <c r="J25" s="45">
        <f>G25*E25</f>
        <v>0</v>
      </c>
      <c r="K25" s="34" t="s">
        <v>1</v>
      </c>
    </row>
    <row r="26" spans="1:11">
      <c r="A26" s="50"/>
      <c r="B26" s="50"/>
      <c r="C26" s="400"/>
      <c r="D26" s="54"/>
      <c r="E26" s="55"/>
      <c r="F26" s="55"/>
      <c r="G26" s="274"/>
      <c r="H26" s="55"/>
      <c r="I26" s="55"/>
      <c r="J26" s="55"/>
      <c r="K26" s="55"/>
    </row>
    <row r="27" spans="1:11">
      <c r="C27" s="401" t="s">
        <v>8</v>
      </c>
      <c r="D27" s="38" t="s">
        <v>191</v>
      </c>
      <c r="E27" s="39"/>
      <c r="F27" s="41"/>
      <c r="G27" s="275"/>
      <c r="H27" s="39"/>
      <c r="I27" s="43"/>
      <c r="J27" s="39"/>
      <c r="K27" s="48"/>
    </row>
    <row r="28" spans="1:11" ht="107.25" customHeight="1">
      <c r="D28" s="36" t="s">
        <v>1139</v>
      </c>
      <c r="G28" s="276"/>
    </row>
    <row r="29" spans="1:11">
      <c r="D29" s="42"/>
      <c r="E29" s="76">
        <v>7</v>
      </c>
      <c r="F29" s="46" t="s">
        <v>28</v>
      </c>
      <c r="G29" s="277"/>
      <c r="H29" s="40" t="s">
        <v>10</v>
      </c>
      <c r="I29" s="44" t="str">
        <f>F29</f>
        <v>m3</v>
      </c>
      <c r="J29" s="45">
        <f>G29*E29</f>
        <v>0</v>
      </c>
      <c r="K29" s="34" t="s">
        <v>1</v>
      </c>
    </row>
    <row r="30" spans="1:11" s="92" customFormat="1">
      <c r="A30" s="93"/>
      <c r="B30" s="93"/>
      <c r="C30" s="402"/>
      <c r="D30" s="99"/>
      <c r="E30" s="76"/>
      <c r="F30" s="102"/>
      <c r="G30" s="277"/>
      <c r="H30" s="97"/>
      <c r="I30" s="101"/>
      <c r="J30" s="106"/>
    </row>
    <row r="31" spans="1:11" s="92" customFormat="1">
      <c r="A31" s="93"/>
      <c r="B31" s="93"/>
      <c r="C31" s="401" t="s">
        <v>9</v>
      </c>
      <c r="D31" s="95" t="s">
        <v>190</v>
      </c>
      <c r="E31" s="96"/>
      <c r="F31" s="98"/>
      <c r="G31" s="275"/>
      <c r="H31" s="96"/>
      <c r="I31" s="100"/>
      <c r="J31" s="96"/>
      <c r="K31" s="103"/>
    </row>
    <row r="32" spans="1:11" s="92" customFormat="1" ht="123" customHeight="1">
      <c r="A32" s="93"/>
      <c r="B32" s="93"/>
      <c r="C32" s="402"/>
      <c r="D32" s="104" t="s">
        <v>1138</v>
      </c>
      <c r="F32" s="94"/>
      <c r="G32" s="276"/>
      <c r="I32" s="99"/>
    </row>
    <row r="33" spans="1:11" s="92" customFormat="1">
      <c r="A33" s="93"/>
      <c r="B33" s="93"/>
      <c r="C33" s="402"/>
      <c r="D33" s="99"/>
      <c r="E33" s="76">
        <v>20</v>
      </c>
      <c r="F33" s="102" t="s">
        <v>28</v>
      </c>
      <c r="G33" s="277"/>
      <c r="H33" s="97" t="s">
        <v>10</v>
      </c>
      <c r="I33" s="101" t="str">
        <f>F33</f>
        <v>m3</v>
      </c>
      <c r="J33" s="106">
        <f>G33*E33</f>
        <v>0</v>
      </c>
      <c r="K33" s="92" t="s">
        <v>1</v>
      </c>
    </row>
    <row r="34" spans="1:11" s="92" customFormat="1">
      <c r="A34" s="93"/>
      <c r="B34" s="93"/>
      <c r="C34" s="402"/>
      <c r="D34" s="99"/>
      <c r="E34" s="76"/>
      <c r="F34" s="102"/>
      <c r="G34" s="277"/>
      <c r="H34" s="97"/>
      <c r="I34" s="101"/>
      <c r="J34" s="106"/>
    </row>
    <row r="35" spans="1:11" s="92" customFormat="1">
      <c r="A35" s="93"/>
      <c r="B35" s="93"/>
      <c r="C35" s="401" t="s">
        <v>16</v>
      </c>
      <c r="D35" s="95" t="s">
        <v>178</v>
      </c>
      <c r="E35" s="96"/>
      <c r="F35" s="98"/>
      <c r="G35" s="275"/>
      <c r="H35" s="96"/>
      <c r="I35" s="100"/>
      <c r="J35" s="96"/>
      <c r="K35" s="103"/>
    </row>
    <row r="36" spans="1:11" s="92" customFormat="1" ht="127.5" customHeight="1">
      <c r="A36" s="93"/>
      <c r="B36" s="93"/>
      <c r="C36" s="402"/>
      <c r="D36" s="104" t="s">
        <v>1140</v>
      </c>
      <c r="F36" s="94"/>
      <c r="G36" s="276"/>
      <c r="I36" s="99"/>
    </row>
    <row r="37" spans="1:11" s="92" customFormat="1">
      <c r="A37" s="93"/>
      <c r="B37" s="93"/>
      <c r="C37" s="402"/>
      <c r="D37" s="99"/>
      <c r="E37" s="76">
        <v>2</v>
      </c>
      <c r="F37" s="102" t="s">
        <v>28</v>
      </c>
      <c r="G37" s="277"/>
      <c r="H37" s="97" t="s">
        <v>10</v>
      </c>
      <c r="I37" s="101" t="str">
        <f>F37</f>
        <v>m3</v>
      </c>
      <c r="J37" s="106">
        <f>G37*E37</f>
        <v>0</v>
      </c>
      <c r="K37" s="92" t="s">
        <v>1</v>
      </c>
    </row>
    <row r="38" spans="1:11" s="92" customFormat="1">
      <c r="A38" s="93"/>
      <c r="B38" s="93"/>
      <c r="C38" s="402"/>
      <c r="D38" s="99"/>
      <c r="E38" s="76"/>
      <c r="F38" s="102"/>
      <c r="G38" s="277"/>
      <c r="H38" s="97"/>
      <c r="I38" s="101"/>
      <c r="J38" s="106"/>
    </row>
    <row r="39" spans="1:11" s="92" customFormat="1">
      <c r="A39" s="93"/>
      <c r="B39" s="93"/>
      <c r="C39" s="401" t="s">
        <v>17</v>
      </c>
      <c r="D39" s="95" t="s">
        <v>180</v>
      </c>
      <c r="E39" s="96"/>
      <c r="F39" s="98"/>
      <c r="G39" s="275"/>
      <c r="H39" s="96"/>
      <c r="I39" s="100"/>
      <c r="J39" s="96"/>
      <c r="K39" s="103"/>
    </row>
    <row r="40" spans="1:11" s="92" customFormat="1" ht="168.75" customHeight="1">
      <c r="A40" s="93"/>
      <c r="B40" s="93"/>
      <c r="C40" s="402"/>
      <c r="D40" s="104" t="s">
        <v>1141</v>
      </c>
      <c r="F40" s="94"/>
      <c r="G40" s="276"/>
      <c r="I40" s="99"/>
    </row>
    <row r="41" spans="1:11" s="92" customFormat="1">
      <c r="A41" s="93"/>
      <c r="B41" s="93"/>
      <c r="C41" s="402"/>
      <c r="D41" s="99"/>
      <c r="E41" s="76">
        <v>7</v>
      </c>
      <c r="F41" s="102" t="s">
        <v>28</v>
      </c>
      <c r="G41" s="277"/>
      <c r="H41" s="97" t="s">
        <v>10</v>
      </c>
      <c r="I41" s="101" t="str">
        <f>F41</f>
        <v>m3</v>
      </c>
      <c r="J41" s="106">
        <f>G41*E41</f>
        <v>0</v>
      </c>
      <c r="K41" s="92" t="s">
        <v>1</v>
      </c>
    </row>
    <row r="42" spans="1:11" s="92" customFormat="1">
      <c r="A42" s="93"/>
      <c r="B42" s="93"/>
      <c r="C42" s="402"/>
      <c r="D42" s="99"/>
      <c r="E42" s="76"/>
      <c r="F42" s="102"/>
      <c r="G42" s="277"/>
      <c r="H42" s="97"/>
      <c r="I42" s="101"/>
      <c r="J42" s="106"/>
    </row>
    <row r="43" spans="1:11" s="92" customFormat="1">
      <c r="A43" s="93"/>
      <c r="B43" s="93"/>
      <c r="C43" s="401" t="s">
        <v>18</v>
      </c>
      <c r="D43" s="95" t="s">
        <v>179</v>
      </c>
      <c r="E43" s="96"/>
      <c r="F43" s="98"/>
      <c r="G43" s="275"/>
      <c r="H43" s="96"/>
      <c r="I43" s="100"/>
      <c r="J43" s="96"/>
      <c r="K43" s="103"/>
    </row>
    <row r="44" spans="1:11" s="92" customFormat="1" ht="160.5" customHeight="1">
      <c r="A44" s="93"/>
      <c r="B44" s="93"/>
      <c r="C44" s="402"/>
      <c r="D44" s="104" t="s">
        <v>1142</v>
      </c>
      <c r="F44" s="94"/>
      <c r="G44" s="276"/>
      <c r="I44" s="99"/>
    </row>
    <row r="45" spans="1:11" s="92" customFormat="1">
      <c r="A45" s="93"/>
      <c r="B45" s="93"/>
      <c r="C45" s="402"/>
      <c r="D45" s="99"/>
      <c r="E45" s="76">
        <v>10.8</v>
      </c>
      <c r="F45" s="102" t="s">
        <v>28</v>
      </c>
      <c r="G45" s="277"/>
      <c r="H45" s="97" t="s">
        <v>10</v>
      </c>
      <c r="I45" s="101" t="str">
        <f>F45</f>
        <v>m3</v>
      </c>
      <c r="J45" s="106">
        <f>G45*E45</f>
        <v>0</v>
      </c>
      <c r="K45" s="92" t="s">
        <v>1</v>
      </c>
    </row>
    <row r="46" spans="1:11">
      <c r="D46" s="42"/>
      <c r="E46" s="76"/>
      <c r="F46" s="46"/>
      <c r="G46" s="277"/>
      <c r="H46" s="40"/>
      <c r="I46" s="44"/>
      <c r="J46" s="45"/>
    </row>
    <row r="47" spans="1:11" s="92" customFormat="1">
      <c r="A47" s="93"/>
      <c r="B47" s="93"/>
      <c r="C47" s="401" t="s">
        <v>184</v>
      </c>
      <c r="D47" s="95" t="s">
        <v>177</v>
      </c>
      <c r="E47" s="96"/>
      <c r="F47" s="98"/>
      <c r="G47" s="275"/>
      <c r="H47" s="96"/>
      <c r="I47" s="100"/>
      <c r="J47" s="96"/>
      <c r="K47" s="103"/>
    </row>
    <row r="48" spans="1:11" s="92" customFormat="1" ht="141" customHeight="1">
      <c r="A48" s="93"/>
      <c r="B48" s="93"/>
      <c r="C48" s="402"/>
      <c r="D48" s="104" t="s">
        <v>192</v>
      </c>
      <c r="F48" s="94"/>
      <c r="G48" s="276"/>
      <c r="I48" s="99"/>
    </row>
    <row r="49" spans="1:11" s="92" customFormat="1">
      <c r="A49" s="93"/>
      <c r="B49" s="93"/>
      <c r="C49" s="402"/>
      <c r="D49" s="99"/>
      <c r="E49" s="76">
        <v>1.3</v>
      </c>
      <c r="F49" s="102" t="s">
        <v>28</v>
      </c>
      <c r="G49" s="277"/>
      <c r="H49" s="97" t="s">
        <v>10</v>
      </c>
      <c r="I49" s="101" t="str">
        <f>F49</f>
        <v>m3</v>
      </c>
      <c r="J49" s="106">
        <f>G49*E49</f>
        <v>0</v>
      </c>
      <c r="K49" s="92" t="s">
        <v>1</v>
      </c>
    </row>
    <row r="50" spans="1:11">
      <c r="D50" s="42"/>
      <c r="E50" s="76"/>
      <c r="F50" s="46"/>
      <c r="G50" s="278"/>
      <c r="H50" s="40"/>
      <c r="I50" s="44"/>
      <c r="J50" s="49"/>
    </row>
    <row r="51" spans="1:11" s="92" customFormat="1">
      <c r="A51" s="93"/>
      <c r="B51" s="93"/>
      <c r="C51" s="401" t="s">
        <v>185</v>
      </c>
      <c r="D51" s="95" t="s">
        <v>181</v>
      </c>
      <c r="E51" s="96"/>
      <c r="F51" s="98"/>
      <c r="G51" s="275"/>
      <c r="H51" s="96"/>
      <c r="I51" s="100"/>
      <c r="J51" s="96"/>
      <c r="K51" s="103"/>
    </row>
    <row r="52" spans="1:11" s="92" customFormat="1" ht="52.5" customHeight="1">
      <c r="A52" s="93"/>
      <c r="B52" s="93"/>
      <c r="C52" s="402"/>
      <c r="D52" s="104" t="s">
        <v>182</v>
      </c>
      <c r="F52" s="94"/>
      <c r="G52" s="276"/>
      <c r="I52" s="99"/>
    </row>
    <row r="53" spans="1:11" s="92" customFormat="1">
      <c r="A53" s="93"/>
      <c r="B53" s="93"/>
      <c r="C53" s="402"/>
      <c r="D53" s="99"/>
      <c r="E53" s="76">
        <v>8</v>
      </c>
      <c r="F53" s="102" t="s">
        <v>28</v>
      </c>
      <c r="G53" s="277"/>
      <c r="H53" s="97" t="s">
        <v>10</v>
      </c>
      <c r="I53" s="101" t="str">
        <f>F53</f>
        <v>m3</v>
      </c>
      <c r="J53" s="106">
        <f>G53*E53</f>
        <v>0</v>
      </c>
      <c r="K53" s="92" t="s">
        <v>1</v>
      </c>
    </row>
    <row r="54" spans="1:11" ht="15.75" thickBot="1">
      <c r="D54" s="42"/>
      <c r="E54" s="47"/>
      <c r="F54" s="46"/>
      <c r="G54" s="278"/>
      <c r="H54" s="40"/>
      <c r="I54" s="44"/>
      <c r="J54" s="49"/>
    </row>
    <row r="55" spans="1:11" ht="15.75" thickBot="1">
      <c r="A55" s="21" t="str">
        <f>A2</f>
        <v>A</v>
      </c>
      <c r="B55" s="22" t="str">
        <f>B2</f>
        <v>VIII</v>
      </c>
      <c r="C55" s="407"/>
      <c r="D55" s="20" t="str">
        <f>D2&amp;" SVEUKUPNO"</f>
        <v>ZEMLJANI RADOVI SVEUKUPNO</v>
      </c>
      <c r="E55" s="422">
        <f>SUM(J6:J53)</f>
        <v>0</v>
      </c>
      <c r="F55" s="422"/>
      <c r="G55" s="422"/>
      <c r="H55" s="422"/>
      <c r="I55" s="422"/>
      <c r="J55" s="422"/>
      <c r="K55" s="23" t="s">
        <v>1</v>
      </c>
    </row>
    <row r="56" spans="1:11">
      <c r="E56" s="47"/>
      <c r="F56" s="46"/>
      <c r="G56" s="49"/>
      <c r="H56" s="40"/>
      <c r="I56" s="44"/>
      <c r="J56" s="49"/>
    </row>
    <row r="57" spans="1:11">
      <c r="E57" s="47"/>
      <c r="F57" s="46"/>
      <c r="G57" s="49"/>
      <c r="H57" s="40"/>
      <c r="I57" s="44"/>
      <c r="J57" s="49"/>
    </row>
    <row r="58" spans="1:11">
      <c r="E58" s="47"/>
      <c r="F58" s="46"/>
      <c r="G58" s="49"/>
      <c r="H58" s="40"/>
      <c r="I58" s="44"/>
      <c r="J58" s="49"/>
    </row>
    <row r="59" spans="1:11">
      <c r="E59" s="47"/>
      <c r="F59" s="46"/>
      <c r="G59" s="49"/>
      <c r="H59" s="40"/>
      <c r="I59" s="44"/>
      <c r="J59" s="49"/>
    </row>
    <row r="60" spans="1:11">
      <c r="E60" s="47"/>
      <c r="F60" s="46"/>
      <c r="G60" s="49"/>
      <c r="H60" s="40"/>
      <c r="I60" s="44"/>
      <c r="J60" s="49"/>
    </row>
    <row r="61" spans="1:11">
      <c r="E61" s="47"/>
      <c r="F61" s="46"/>
      <c r="G61" s="49"/>
      <c r="H61" s="40"/>
      <c r="I61" s="44"/>
      <c r="J61" s="49"/>
    </row>
    <row r="62" spans="1:11">
      <c r="E62" s="47"/>
      <c r="F62" s="46"/>
      <c r="G62" s="49"/>
      <c r="H62" s="40"/>
      <c r="I62" s="44"/>
      <c r="J62" s="49"/>
    </row>
    <row r="63" spans="1:11">
      <c r="E63" s="47"/>
      <c r="F63" s="46"/>
      <c r="G63" s="49"/>
      <c r="H63" s="40"/>
      <c r="I63" s="44"/>
      <c r="J63" s="49"/>
    </row>
  </sheetData>
  <sheetProtection algorithmName="SHA-512" hashValue="7Sxbo57BNafY4YYNxqL0Mt16o6h/KZ6QM6fQjY7kFiSNlG2mGsC2vgKC3pZqWbW8plabZ5S3ejmEbeHfg671PA==" saltValue="kdhvqsh7jwJNEXxbDW++jA==" spinCount="100000" sheet="1" objects="1" scenarios="1"/>
  <mergeCells count="1">
    <mergeCell ref="E55:J55"/>
  </mergeCells>
  <pageMargins left="0.7" right="0.7" top="0.75" bottom="0.75" header="0.3" footer="0.3"/>
  <pageSetup paperSize="9" orientation="landscape" horizontalDpi="300" verticalDpi="300" r:id="rId1"/>
  <headerFooter>
    <oddHeader>&amp;LZAJEDNICA SUSRET&amp;CTROŠKOVNIK&amp;Rožujak 2021.</oddHeader>
    <oddFooter>&amp;CZEMLJANI RADOVI</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1AC48-21B4-4A21-B02B-2B2F9A0B55DF}">
  <dimension ref="A2:K25"/>
  <sheetViews>
    <sheetView workbookViewId="0">
      <selection activeCell="G29" sqref="G29"/>
    </sheetView>
  </sheetViews>
  <sheetFormatPr defaultColWidth="9.140625" defaultRowHeight="15"/>
  <cols>
    <col min="1" max="2" width="2.7109375" style="93" customWidth="1"/>
    <col min="3" max="3" width="3.7109375" style="92" customWidth="1"/>
    <col min="4" max="4" width="43.28515625" style="92" customWidth="1"/>
    <col min="5" max="5" width="4.7109375" style="92" customWidth="1"/>
    <col min="6" max="6" width="3.7109375" style="94" customWidth="1"/>
    <col min="7" max="7" width="29.7109375" style="92" customWidth="1"/>
    <col min="8" max="8" width="3.28515625" style="92" customWidth="1"/>
    <col min="9" max="9" width="3.7109375" style="99" customWidth="1"/>
    <col min="10" max="10" width="30.28515625" style="92" customWidth="1"/>
    <col min="11" max="11" width="3.7109375" style="92" customWidth="1"/>
    <col min="12" max="12" width="4.42578125" style="92" customWidth="1"/>
    <col min="13" max="16384" width="9.140625" style="92"/>
  </cols>
  <sheetData>
    <row r="2" spans="1:11">
      <c r="A2" s="2" t="s">
        <v>19</v>
      </c>
      <c r="B2" s="2" t="s">
        <v>189</v>
      </c>
      <c r="C2" s="3"/>
      <c r="D2" s="3" t="s">
        <v>186</v>
      </c>
      <c r="E2" s="3"/>
      <c r="F2" s="16"/>
      <c r="G2" s="3"/>
      <c r="H2" s="3"/>
      <c r="I2" s="17"/>
      <c r="J2" s="3"/>
      <c r="K2" s="3"/>
    </row>
    <row r="3" spans="1:11">
      <c r="G3" s="276"/>
    </row>
    <row r="4" spans="1:11">
      <c r="C4" s="105" t="s">
        <v>0</v>
      </c>
      <c r="D4" s="95" t="s">
        <v>187</v>
      </c>
      <c r="E4" s="96"/>
      <c r="F4" s="98"/>
      <c r="G4" s="275"/>
      <c r="H4" s="96"/>
      <c r="I4" s="100"/>
      <c r="J4" s="96"/>
      <c r="K4" s="103"/>
    </row>
    <row r="5" spans="1:11" ht="75.75" customHeight="1">
      <c r="D5" s="104" t="s">
        <v>1168</v>
      </c>
      <c r="G5" s="276"/>
    </row>
    <row r="6" spans="1:11" ht="15.75" customHeight="1">
      <c r="D6" s="104"/>
      <c r="E6" s="109">
        <v>1</v>
      </c>
      <c r="F6" s="117" t="s">
        <v>307</v>
      </c>
      <c r="G6" s="277"/>
      <c r="H6" s="111" t="s">
        <v>10</v>
      </c>
      <c r="I6" s="112" t="str">
        <f>F6</f>
        <v>kom.</v>
      </c>
      <c r="J6" s="106">
        <f>G6*E6</f>
        <v>0</v>
      </c>
      <c r="K6" s="92" t="s">
        <v>1</v>
      </c>
    </row>
    <row r="7" spans="1:11">
      <c r="G7" s="276"/>
    </row>
    <row r="8" spans="1:11">
      <c r="C8" s="105" t="s">
        <v>2</v>
      </c>
      <c r="D8" s="95" t="s">
        <v>188</v>
      </c>
      <c r="E8" s="96"/>
      <c r="F8" s="98"/>
      <c r="G8" s="275"/>
      <c r="H8" s="96"/>
      <c r="I8" s="100"/>
      <c r="J8" s="96"/>
      <c r="K8" s="103"/>
    </row>
    <row r="9" spans="1:11" ht="90" customHeight="1">
      <c r="D9" s="104" t="s">
        <v>1143</v>
      </c>
      <c r="G9" s="276"/>
    </row>
    <row r="10" spans="1:11">
      <c r="D10" s="99"/>
      <c r="E10" s="109">
        <v>180</v>
      </c>
      <c r="F10" s="110" t="s">
        <v>4</v>
      </c>
      <c r="G10" s="277"/>
      <c r="H10" s="111" t="s">
        <v>10</v>
      </c>
      <c r="I10" s="112" t="str">
        <f>F10</f>
        <v>m2</v>
      </c>
      <c r="J10" s="106">
        <f>G10*E10</f>
        <v>0</v>
      </c>
      <c r="K10" s="92" t="s">
        <v>1</v>
      </c>
    </row>
    <row r="11" spans="1:11">
      <c r="D11" s="99"/>
      <c r="E11" s="109"/>
      <c r="F11" s="110"/>
      <c r="G11" s="279"/>
      <c r="H11" s="111"/>
      <c r="I11" s="112"/>
      <c r="J11" s="113"/>
    </row>
    <row r="12" spans="1:11">
      <c r="C12" s="105" t="s">
        <v>3</v>
      </c>
      <c r="D12" s="95" t="s">
        <v>1182</v>
      </c>
      <c r="E12" s="96"/>
      <c r="F12" s="98"/>
      <c r="G12" s="275"/>
      <c r="H12" s="96"/>
      <c r="I12" s="100"/>
      <c r="J12" s="96"/>
      <c r="K12" s="103"/>
    </row>
    <row r="13" spans="1:11" ht="87.75" customHeight="1">
      <c r="D13" s="104" t="s">
        <v>1169</v>
      </c>
      <c r="G13" s="276"/>
    </row>
    <row r="14" spans="1:11">
      <c r="D14" s="99"/>
      <c r="E14" s="109">
        <v>1</v>
      </c>
      <c r="F14" s="117" t="s">
        <v>307</v>
      </c>
      <c r="G14" s="277"/>
      <c r="H14" s="111" t="s">
        <v>10</v>
      </c>
      <c r="I14" s="112" t="str">
        <f>F14</f>
        <v>kom.</v>
      </c>
      <c r="J14" s="106">
        <f>G14*E14</f>
        <v>0</v>
      </c>
      <c r="K14" s="92" t="s">
        <v>1</v>
      </c>
    </row>
    <row r="15" spans="1:11">
      <c r="D15" s="99"/>
      <c r="E15" s="109"/>
      <c r="F15" s="110"/>
      <c r="G15" s="278"/>
      <c r="H15" s="111"/>
      <c r="I15" s="112"/>
      <c r="J15" s="49"/>
    </row>
    <row r="16" spans="1:11" ht="15.75" thickBot="1">
      <c r="D16" s="99"/>
      <c r="E16" s="109"/>
      <c r="F16" s="110"/>
      <c r="G16" s="279"/>
      <c r="H16" s="111"/>
      <c r="I16" s="112"/>
      <c r="J16" s="113"/>
    </row>
    <row r="17" spans="1:11" ht="15.75" thickBot="1">
      <c r="A17" s="21" t="str">
        <f>A2</f>
        <v>A</v>
      </c>
      <c r="B17" s="22" t="str">
        <f>B2</f>
        <v>IX</v>
      </c>
      <c r="C17" s="20"/>
      <c r="D17" s="114" t="str">
        <f>D2&amp;" SVEUKUPNO"</f>
        <v>POSLOVI U OBVEZI IZVOĐAČA PRIJE POČETKA RADOVA SVEUKUPNO</v>
      </c>
      <c r="E17" s="422">
        <f>SUM(J14,J10,J6)</f>
        <v>0</v>
      </c>
      <c r="F17" s="422"/>
      <c r="G17" s="422"/>
      <c r="H17" s="422"/>
      <c r="I17" s="422"/>
      <c r="J17" s="422"/>
      <c r="K17" s="23" t="s">
        <v>1</v>
      </c>
    </row>
    <row r="18" spans="1:11">
      <c r="E18" s="47"/>
      <c r="F18" s="102"/>
      <c r="G18" s="49"/>
      <c r="H18" s="97"/>
      <c r="I18" s="101"/>
      <c r="J18" s="49"/>
    </row>
    <row r="19" spans="1:11">
      <c r="E19" s="47"/>
      <c r="F19" s="102"/>
      <c r="G19" s="49"/>
      <c r="H19" s="97"/>
      <c r="I19" s="101"/>
      <c r="J19" s="49"/>
    </row>
    <row r="20" spans="1:11">
      <c r="E20" s="47"/>
      <c r="F20" s="102"/>
      <c r="G20" s="49"/>
      <c r="H20" s="97"/>
      <c r="I20" s="101"/>
      <c r="J20" s="49"/>
    </row>
    <row r="21" spans="1:11">
      <c r="E21" s="47"/>
      <c r="F21" s="102"/>
      <c r="G21" s="49"/>
      <c r="H21" s="97"/>
      <c r="I21" s="101"/>
      <c r="J21" s="49"/>
    </row>
    <row r="22" spans="1:11">
      <c r="E22" s="47"/>
      <c r="F22" s="102"/>
      <c r="G22" s="49"/>
      <c r="H22" s="97"/>
      <c r="I22" s="101"/>
      <c r="J22" s="49"/>
    </row>
    <row r="23" spans="1:11">
      <c r="E23" s="47"/>
      <c r="F23" s="102"/>
      <c r="G23" s="49"/>
      <c r="H23" s="97"/>
      <c r="I23" s="101"/>
      <c r="J23" s="49"/>
    </row>
    <row r="24" spans="1:11">
      <c r="E24" s="47"/>
      <c r="F24" s="102"/>
      <c r="G24" s="49"/>
      <c r="H24" s="97"/>
      <c r="I24" s="101"/>
      <c r="J24" s="49"/>
    </row>
    <row r="25" spans="1:11">
      <c r="E25" s="47"/>
      <c r="F25" s="102"/>
      <c r="G25" s="49"/>
      <c r="H25" s="97"/>
      <c r="I25" s="101"/>
      <c r="J25" s="49"/>
    </row>
  </sheetData>
  <sheetProtection algorithmName="SHA-512" hashValue="n1rzorzdOFldJPT0aIIDaQ5y/VCtNHjzu5JayVAtR/MDodJMcgfl2Q5r4rh6VKu/n6I6wEhH7HnXpPwur4yq1g==" saltValue="pV0ldfIF79tlcciWdpiJcQ==" spinCount="100000" sheet="1" objects="1" scenarios="1"/>
  <mergeCells count="1">
    <mergeCell ref="E17:J17"/>
  </mergeCells>
  <pageMargins left="0.7" right="0.7" top="0.75" bottom="0.75" header="0.3" footer="0.3"/>
  <pageSetup paperSize="9" orientation="landscape" horizontalDpi="300" verticalDpi="300" r:id="rId1"/>
  <headerFooter>
    <oddHeader>&amp;LZAJEDNICA SUSRET&amp;CTROŠKOVNIK&amp;Rožujak 2021.</oddHeader>
    <oddFooter>&amp;CPOSLOVI PRIJE RADOVA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F7942-B598-456D-A29F-C6053E22C7BC}">
  <dimension ref="A1:I21"/>
  <sheetViews>
    <sheetView workbookViewId="0">
      <selection activeCell="E21" sqref="E21"/>
    </sheetView>
  </sheetViews>
  <sheetFormatPr defaultRowHeight="15"/>
  <cols>
    <col min="1" max="2" width="2.7109375" style="27" customWidth="1"/>
    <col min="3" max="3" width="3.7109375" style="92" customWidth="1"/>
    <col min="4" max="4" width="53.140625" style="92" customWidth="1"/>
    <col min="5" max="5" width="57.42578125" style="92" customWidth="1"/>
    <col min="6" max="6" width="3.7109375" style="94" customWidth="1"/>
    <col min="7" max="7" width="7.7109375" style="92" customWidth="1"/>
    <col min="8" max="8" width="3.28515625" style="92" customWidth="1"/>
    <col min="9" max="9" width="3.7109375" style="99" customWidth="1"/>
    <col min="10" max="10" width="7.7109375" style="92" customWidth="1"/>
    <col min="11" max="11" width="3.7109375" style="92" customWidth="1"/>
    <col min="12" max="16384" width="9.140625" style="92"/>
  </cols>
  <sheetData>
    <row r="1" spans="1:9">
      <c r="I1" s="92"/>
    </row>
    <row r="2" spans="1:9">
      <c r="I2" s="92"/>
    </row>
    <row r="3" spans="1:9">
      <c r="A3" s="29" t="s">
        <v>249</v>
      </c>
      <c r="B3" s="29"/>
      <c r="C3" s="30"/>
      <c r="D3" s="30" t="s">
        <v>250</v>
      </c>
      <c r="E3" s="30"/>
      <c r="F3" s="31"/>
      <c r="I3" s="92"/>
    </row>
    <row r="4" spans="1:9">
      <c r="E4" s="109"/>
      <c r="F4" s="110"/>
      <c r="I4" s="92"/>
    </row>
    <row r="5" spans="1:9">
      <c r="A5" s="27" t="str">
        <f>'B I Betonski radovi'!A47</f>
        <v>B</v>
      </c>
      <c r="B5" s="119" t="str">
        <f>'B I Betonski radovi'!B47</f>
        <v>I</v>
      </c>
      <c r="D5" s="92" t="str">
        <f>'B I Betonski radovi'!D47</f>
        <v>BETONSKI RADOVI SVEUKUPNO</v>
      </c>
      <c r="E5" s="120">
        <f>'B I Betonski radovi'!E47</f>
        <v>0</v>
      </c>
      <c r="F5" s="121"/>
      <c r="I5" s="92"/>
    </row>
    <row r="6" spans="1:9">
      <c r="B6" s="119"/>
      <c r="E6" s="120"/>
      <c r="F6" s="121"/>
      <c r="I6" s="92"/>
    </row>
    <row r="7" spans="1:9">
      <c r="A7" s="93" t="str">
        <f>'B II Zidarski'!A17</f>
        <v>B</v>
      </c>
      <c r="B7" s="122" t="str">
        <f>'B II Zidarski'!B17</f>
        <v>II</v>
      </c>
      <c r="D7" s="92" t="str">
        <f>'B II Zidarski'!D17</f>
        <v>ZIDARSKI RADOVI SVEUKUPNO</v>
      </c>
      <c r="E7" s="120">
        <f>'B II Zidarski'!E17</f>
        <v>0</v>
      </c>
      <c r="F7" s="121"/>
      <c r="I7" s="92"/>
    </row>
    <row r="8" spans="1:9">
      <c r="A8" s="93"/>
      <c r="B8" s="122"/>
      <c r="E8" s="120"/>
      <c r="F8" s="121"/>
      <c r="I8" s="92"/>
    </row>
    <row r="9" spans="1:9">
      <c r="A9" s="93" t="str">
        <f>'B III HI'!A36</f>
        <v>B</v>
      </c>
      <c r="B9" s="122" t="str">
        <f>'B III HI'!B36</f>
        <v>III</v>
      </c>
      <c r="D9" s="92" t="str">
        <f>'B III HI'!D36</f>
        <v>HIDROIZOLATERSKI RADOVI SVEUKUPNO</v>
      </c>
      <c r="E9" s="120">
        <f>'B III HI'!E36</f>
        <v>0</v>
      </c>
      <c r="F9" s="121"/>
      <c r="I9" s="92"/>
    </row>
    <row r="10" spans="1:9">
      <c r="B10" s="119"/>
      <c r="E10" s="109"/>
      <c r="F10" s="110"/>
      <c r="I10" s="92"/>
    </row>
    <row r="11" spans="1:9">
      <c r="A11" s="27" t="str">
        <f>'B IV Metalne konstr'!A24</f>
        <v>B</v>
      </c>
      <c r="B11" s="119" t="str">
        <f>'B IV Metalne konstr'!B24</f>
        <v>IV</v>
      </c>
      <c r="D11" s="92" t="str">
        <f>'B IV Metalne konstr'!D24</f>
        <v>METALNE KONSTRUKCIJE SVEUKUPNO</v>
      </c>
      <c r="E11" s="120">
        <f>'B IV Metalne konstr'!E24</f>
        <v>0</v>
      </c>
      <c r="F11" s="121"/>
      <c r="I11" s="92"/>
    </row>
    <row r="12" spans="1:9">
      <c r="B12" s="119"/>
      <c r="E12" s="120"/>
      <c r="F12" s="121"/>
      <c r="I12" s="92"/>
    </row>
    <row r="13" spans="1:9">
      <c r="A13" s="27" t="str">
        <f>'B V Krovopokrivački'!A12</f>
        <v>B</v>
      </c>
      <c r="B13" s="119" t="str">
        <f>'B V Krovopokrivački'!B12</f>
        <v>V</v>
      </c>
      <c r="D13" s="92" t="str">
        <f>'B V Krovopokrivački'!D12</f>
        <v>KROVOPOKRIVAČKI RADOVI SVEUKUPNO</v>
      </c>
      <c r="E13" s="120">
        <f>'B V Krovopokrivački'!E12</f>
        <v>0</v>
      </c>
      <c r="F13" s="121"/>
      <c r="I13" s="92"/>
    </row>
    <row r="14" spans="1:9">
      <c r="B14" s="119"/>
      <c r="E14" s="109"/>
      <c r="F14" s="110"/>
      <c r="I14" s="92"/>
    </row>
    <row r="15" spans="1:9">
      <c r="A15" s="32" t="s">
        <v>249</v>
      </c>
      <c r="B15" s="33"/>
      <c r="C15" s="95"/>
      <c r="D15" s="95" t="str">
        <f>D3&amp; " UKUPNO"</f>
        <v>GRAĐEVINSKI RADOVI UKUPNO</v>
      </c>
      <c r="E15" s="123">
        <f>SUM(E4:E14)</f>
        <v>0</v>
      </c>
      <c r="F15" s="124"/>
      <c r="I15" s="92"/>
    </row>
    <row r="16" spans="1:9">
      <c r="I16" s="92"/>
    </row>
    <row r="17" spans="1:9">
      <c r="D17" s="65" t="s">
        <v>782</v>
      </c>
      <c r="E17" s="120">
        <f>E15*0.25</f>
        <v>0</v>
      </c>
      <c r="I17" s="92"/>
    </row>
    <row r="18" spans="1:9" ht="15" customHeight="1">
      <c r="D18" s="64"/>
      <c r="I18" s="92"/>
    </row>
    <row r="19" spans="1:9">
      <c r="A19" s="32" t="s">
        <v>249</v>
      </c>
      <c r="B19" s="33"/>
      <c r="C19" s="95"/>
      <c r="D19" s="95" t="str">
        <f>D3 &amp;  " SVEUKUPNO"</f>
        <v>GRAĐEVINSKI RADOVI SVEUKUPNO</v>
      </c>
      <c r="E19" s="123">
        <f>SUM(E15:E18)</f>
        <v>0</v>
      </c>
      <c r="F19" s="124"/>
      <c r="I19" s="92"/>
    </row>
    <row r="20" spans="1:9">
      <c r="D20" s="64"/>
      <c r="I20" s="92"/>
    </row>
    <row r="21" spans="1:9">
      <c r="D21" s="64"/>
    </row>
  </sheetData>
  <sheetProtection algorithmName="SHA-512" hashValue="dfmkMfnh1x6/ycvWbGNQGgn5OhgTj3pHdB79eTDQDQn3yLRQt+0UIT/Rysl2bRsUoiJ6sASlfSYW+/PrpgFO0A==" saltValue="6g88UDxN6/XubvdUSDjsiw==" spinCount="100000" sheet="1" objects="1" scenarios="1"/>
  <pageMargins left="0.7" right="0.7" top="0.75" bottom="0.75" header="0.3" footer="0.3"/>
  <pageSetup paperSize="9" orientation="landscape" horizontalDpi="300" verticalDpi="300" r:id="rId1"/>
  <headerFooter>
    <oddHeader>&amp;LZAJEDNICA SUSRET&amp;CTROŠKOVNIK&amp;Rožujak 2021.</oddHeader>
    <oddFooter>&amp;COBRTNIČKI RADOVI</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D12A3-84F7-4341-AB7C-5F2CABF1F0B5}">
  <dimension ref="A2:K55"/>
  <sheetViews>
    <sheetView topLeftCell="A37" workbookViewId="0">
      <selection activeCell="D22" sqref="D22"/>
    </sheetView>
  </sheetViews>
  <sheetFormatPr defaultRowHeight="15"/>
  <cols>
    <col min="1" max="2" width="2.7109375" style="93" customWidth="1"/>
    <col min="3" max="3" width="3.7109375" style="92" customWidth="1"/>
    <col min="4" max="4" width="43.28515625" style="92" customWidth="1"/>
    <col min="5" max="5" width="4.7109375" style="92" customWidth="1"/>
    <col min="6" max="6" width="3.7109375" style="94" customWidth="1"/>
    <col min="7" max="7" width="31" style="92" customWidth="1"/>
    <col min="8" max="8" width="3.28515625" style="92" customWidth="1"/>
    <col min="9" max="9" width="3.7109375" style="99" customWidth="1"/>
    <col min="10" max="10" width="30.42578125" style="92" customWidth="1"/>
    <col min="11" max="11" width="3.7109375" style="92" customWidth="1"/>
    <col min="12" max="12" width="5.85546875" style="92" customWidth="1"/>
    <col min="13" max="16384" width="9.140625" style="92"/>
  </cols>
  <sheetData>
    <row r="2" spans="1:11">
      <c r="A2" s="2" t="s">
        <v>249</v>
      </c>
      <c r="B2" s="2" t="s">
        <v>11</v>
      </c>
      <c r="C2" s="3"/>
      <c r="D2" s="3" t="s">
        <v>251</v>
      </c>
      <c r="E2" s="3"/>
      <c r="F2" s="16"/>
      <c r="G2" s="3"/>
      <c r="H2" s="3"/>
      <c r="I2" s="17"/>
      <c r="J2" s="3"/>
      <c r="K2" s="3"/>
    </row>
    <row r="3" spans="1:11">
      <c r="G3" s="276"/>
    </row>
    <row r="4" spans="1:11">
      <c r="D4" s="125"/>
      <c r="E4" s="126"/>
      <c r="F4" s="126"/>
      <c r="G4" s="282"/>
      <c r="H4" s="126"/>
      <c r="I4" s="126"/>
      <c r="J4" s="126"/>
      <c r="K4" s="126"/>
    </row>
    <row r="5" spans="1:11">
      <c r="C5" s="105" t="s">
        <v>0</v>
      </c>
      <c r="D5" s="95" t="s">
        <v>252</v>
      </c>
      <c r="E5" s="96"/>
      <c r="F5" s="98"/>
      <c r="G5" s="275"/>
      <c r="H5" s="96"/>
      <c r="I5" s="100"/>
      <c r="J5" s="127"/>
      <c r="K5" s="128"/>
    </row>
    <row r="6" spans="1:11" ht="93" customHeight="1">
      <c r="C6" s="94"/>
      <c r="D6" s="104" t="s">
        <v>1170</v>
      </c>
      <c r="G6" s="276"/>
      <c r="K6" s="129"/>
    </row>
    <row r="7" spans="1:11">
      <c r="C7" s="130" t="s">
        <v>21</v>
      </c>
      <c r="D7" s="112" t="s">
        <v>253</v>
      </c>
      <c r="E7" s="131">
        <v>2.8</v>
      </c>
      <c r="F7" s="110" t="s">
        <v>28</v>
      </c>
      <c r="G7" s="277"/>
      <c r="H7" s="111" t="s">
        <v>10</v>
      </c>
      <c r="I7" s="112" t="str">
        <f t="shared" ref="I7" si="0">F7</f>
        <v>m3</v>
      </c>
      <c r="J7" s="106">
        <f t="shared" ref="J7" si="1">G7*E7</f>
        <v>0</v>
      </c>
      <c r="K7" s="129" t="s">
        <v>1</v>
      </c>
    </row>
    <row r="8" spans="1:11">
      <c r="C8" s="130" t="s">
        <v>20</v>
      </c>
      <c r="D8" s="112" t="s">
        <v>254</v>
      </c>
      <c r="E8" s="131">
        <v>1.6</v>
      </c>
      <c r="F8" s="110" t="s">
        <v>4</v>
      </c>
      <c r="G8" s="277"/>
      <c r="H8" s="111" t="s">
        <v>10</v>
      </c>
      <c r="I8" s="112" t="str">
        <f>F8</f>
        <v>m2</v>
      </c>
      <c r="J8" s="106">
        <f>G8*E8</f>
        <v>0</v>
      </c>
      <c r="K8" s="129" t="s">
        <v>1</v>
      </c>
    </row>
    <row r="9" spans="1:11">
      <c r="A9" s="92"/>
      <c r="B9" s="92"/>
      <c r="C9" s="130" t="s">
        <v>22</v>
      </c>
      <c r="D9" s="112" t="s">
        <v>1144</v>
      </c>
      <c r="E9" s="262">
        <f>E7*80</f>
        <v>224</v>
      </c>
      <c r="F9" s="110" t="s">
        <v>1145</v>
      </c>
      <c r="G9" s="277"/>
      <c r="H9" s="111" t="s">
        <v>10</v>
      </c>
      <c r="I9" s="112" t="str">
        <f>F9</f>
        <v>kg</v>
      </c>
      <c r="J9" s="106">
        <f>G9*E9</f>
        <v>0</v>
      </c>
      <c r="K9" s="129" t="s">
        <v>1</v>
      </c>
    </row>
    <row r="10" spans="1:11">
      <c r="C10" s="130"/>
      <c r="D10" s="112"/>
      <c r="E10" s="131"/>
      <c r="F10" s="110"/>
      <c r="G10" s="277"/>
      <c r="H10" s="111"/>
      <c r="I10" s="112"/>
      <c r="J10" s="106"/>
      <c r="K10" s="129"/>
    </row>
    <row r="11" spans="1:11">
      <c r="C11" s="105" t="s">
        <v>2</v>
      </c>
      <c r="D11" s="95" t="s">
        <v>255</v>
      </c>
      <c r="E11" s="96"/>
      <c r="F11" s="98"/>
      <c r="G11" s="275"/>
      <c r="H11" s="96"/>
      <c r="I11" s="100"/>
      <c r="J11" s="96"/>
      <c r="K11" s="128"/>
    </row>
    <row r="12" spans="1:11" ht="94.9" customHeight="1">
      <c r="C12" s="94"/>
      <c r="D12" s="104" t="s">
        <v>256</v>
      </c>
      <c r="G12" s="276"/>
      <c r="K12" s="129"/>
    </row>
    <row r="13" spans="1:11">
      <c r="C13" s="130" t="s">
        <v>21</v>
      </c>
      <c r="D13" s="112" t="s">
        <v>253</v>
      </c>
      <c r="E13" s="131">
        <v>2.2999999999999998</v>
      </c>
      <c r="F13" s="110" t="s">
        <v>28</v>
      </c>
      <c r="G13" s="277"/>
      <c r="H13" s="111" t="s">
        <v>10</v>
      </c>
      <c r="I13" s="112" t="str">
        <f t="shared" ref="I13" si="2">F13</f>
        <v>m3</v>
      </c>
      <c r="J13" s="106">
        <f t="shared" ref="J13" si="3">G13*E13</f>
        <v>0</v>
      </c>
      <c r="K13" s="129" t="s">
        <v>1</v>
      </c>
    </row>
    <row r="14" spans="1:11">
      <c r="C14" s="130" t="s">
        <v>20</v>
      </c>
      <c r="D14" s="112" t="s">
        <v>254</v>
      </c>
      <c r="E14" s="131">
        <v>15.2</v>
      </c>
      <c r="F14" s="110" t="s">
        <v>4</v>
      </c>
      <c r="G14" s="277"/>
      <c r="H14" s="111" t="s">
        <v>10</v>
      </c>
      <c r="I14" s="112" t="str">
        <f>F14</f>
        <v>m2</v>
      </c>
      <c r="J14" s="106">
        <f>G14*E14</f>
        <v>0</v>
      </c>
      <c r="K14" s="129" t="s">
        <v>1</v>
      </c>
    </row>
    <row r="15" spans="1:11">
      <c r="C15" s="130" t="s">
        <v>20</v>
      </c>
      <c r="D15" s="112" t="s">
        <v>1144</v>
      </c>
      <c r="E15" s="110">
        <f>E13*80</f>
        <v>184</v>
      </c>
      <c r="F15" s="110" t="s">
        <v>1145</v>
      </c>
      <c r="G15" s="277"/>
      <c r="H15" s="111" t="s">
        <v>10</v>
      </c>
      <c r="I15" s="112" t="str">
        <f>F15</f>
        <v>kg</v>
      </c>
      <c r="J15" s="106">
        <f>G15*E15</f>
        <v>0</v>
      </c>
      <c r="K15" s="129" t="s">
        <v>1</v>
      </c>
    </row>
    <row r="16" spans="1:11">
      <c r="C16" s="130"/>
      <c r="D16" s="112"/>
      <c r="E16" s="131"/>
      <c r="F16" s="110"/>
      <c r="G16" s="277"/>
      <c r="H16" s="111"/>
      <c r="I16" s="112"/>
      <c r="J16" s="106"/>
      <c r="K16" s="129"/>
    </row>
    <row r="17" spans="1:11">
      <c r="C17" s="105" t="s">
        <v>3</v>
      </c>
      <c r="D17" s="95" t="s">
        <v>257</v>
      </c>
      <c r="E17" s="96"/>
      <c r="F17" s="98"/>
      <c r="G17" s="275"/>
      <c r="H17" s="96"/>
      <c r="I17" s="100"/>
      <c r="J17" s="96"/>
      <c r="K17" s="128"/>
    </row>
    <row r="18" spans="1:11" ht="94.9" customHeight="1">
      <c r="C18" s="94"/>
      <c r="D18" s="104" t="s">
        <v>1248</v>
      </c>
      <c r="G18" s="276"/>
      <c r="K18" s="129"/>
    </row>
    <row r="19" spans="1:11">
      <c r="C19" s="130"/>
      <c r="D19" s="112" t="s">
        <v>253</v>
      </c>
      <c r="E19" s="131">
        <v>0.8</v>
      </c>
      <c r="F19" s="110" t="s">
        <v>28</v>
      </c>
      <c r="G19" s="277"/>
      <c r="H19" s="111" t="s">
        <v>10</v>
      </c>
      <c r="I19" s="112" t="str">
        <f t="shared" ref="I19" si="4">F19</f>
        <v>m3</v>
      </c>
      <c r="J19" s="106">
        <f t="shared" ref="J19" si="5">G19*E19</f>
        <v>0</v>
      </c>
      <c r="K19" s="129" t="s">
        <v>1</v>
      </c>
    </row>
    <row r="20" spans="1:11">
      <c r="C20" s="130"/>
      <c r="D20" s="112"/>
      <c r="F20" s="110"/>
      <c r="G20" s="277"/>
      <c r="H20" s="111"/>
      <c r="I20" s="112"/>
      <c r="J20" s="106"/>
      <c r="K20" s="129"/>
    </row>
    <row r="21" spans="1:11">
      <c r="C21" s="105" t="s">
        <v>3</v>
      </c>
      <c r="D21" s="95" t="s">
        <v>258</v>
      </c>
      <c r="E21" s="96"/>
      <c r="F21" s="98"/>
      <c r="G21" s="275"/>
      <c r="H21" s="96"/>
      <c r="I21" s="100"/>
      <c r="J21" s="96"/>
      <c r="K21" s="128"/>
    </row>
    <row r="22" spans="1:11" ht="83.25" customHeight="1">
      <c r="C22" s="94"/>
      <c r="D22" s="104" t="s">
        <v>259</v>
      </c>
      <c r="G22" s="276"/>
      <c r="K22" s="129"/>
    </row>
    <row r="23" spans="1:11">
      <c r="C23" s="130" t="s">
        <v>21</v>
      </c>
      <c r="D23" s="112" t="s">
        <v>253</v>
      </c>
      <c r="E23" s="131">
        <v>2.5</v>
      </c>
      <c r="F23" s="110" t="s">
        <v>28</v>
      </c>
      <c r="G23" s="277"/>
      <c r="H23" s="111" t="s">
        <v>10</v>
      </c>
      <c r="I23" s="112" t="str">
        <f t="shared" ref="I23" si="6">F23</f>
        <v>m3</v>
      </c>
      <c r="J23" s="106">
        <f t="shared" ref="J23" si="7">G23*E23</f>
        <v>0</v>
      </c>
      <c r="K23" s="129" t="s">
        <v>1</v>
      </c>
    </row>
    <row r="24" spans="1:11">
      <c r="C24" s="130" t="s">
        <v>20</v>
      </c>
      <c r="D24" s="112" t="s">
        <v>254</v>
      </c>
      <c r="E24" s="131">
        <v>16</v>
      </c>
      <c r="F24" s="110" t="s">
        <v>4</v>
      </c>
      <c r="G24" s="277"/>
      <c r="H24" s="111" t="s">
        <v>10</v>
      </c>
      <c r="I24" s="112" t="str">
        <f>F24</f>
        <v>m2</v>
      </c>
      <c r="J24" s="106">
        <f>G24*E24</f>
        <v>0</v>
      </c>
      <c r="K24" s="129" t="s">
        <v>1</v>
      </c>
    </row>
    <row r="25" spans="1:11">
      <c r="C25" s="130" t="s">
        <v>22</v>
      </c>
      <c r="D25" s="112" t="s">
        <v>1144</v>
      </c>
      <c r="E25" s="263">
        <f>E23*80</f>
        <v>200</v>
      </c>
      <c r="F25" s="110" t="s">
        <v>1145</v>
      </c>
      <c r="G25" s="277"/>
      <c r="H25" s="111" t="s">
        <v>10</v>
      </c>
      <c r="I25" s="112" t="str">
        <f t="shared" ref="I25" si="8">F25</f>
        <v>kg</v>
      </c>
      <c r="J25" s="106">
        <f t="shared" ref="J25" si="9">G25*E25</f>
        <v>0</v>
      </c>
      <c r="K25" s="129" t="s">
        <v>1</v>
      </c>
    </row>
    <row r="26" spans="1:11">
      <c r="C26" s="130"/>
      <c r="D26" s="112"/>
      <c r="E26" s="131"/>
      <c r="F26" s="110"/>
      <c r="G26" s="277"/>
      <c r="H26" s="111"/>
      <c r="I26" s="112"/>
      <c r="J26" s="106"/>
      <c r="K26" s="129"/>
    </row>
    <row r="27" spans="1:11">
      <c r="C27" s="105" t="s">
        <v>5</v>
      </c>
      <c r="D27" s="95" t="s">
        <v>260</v>
      </c>
      <c r="E27" s="96"/>
      <c r="F27" s="98"/>
      <c r="G27" s="275"/>
      <c r="H27" s="96"/>
      <c r="I27" s="100"/>
      <c r="J27" s="96"/>
      <c r="K27" s="128"/>
    </row>
    <row r="28" spans="1:11" ht="101.25" customHeight="1">
      <c r="C28" s="94"/>
      <c r="D28" s="104" t="s">
        <v>261</v>
      </c>
      <c r="G28" s="276"/>
      <c r="K28" s="129"/>
    </row>
    <row r="29" spans="1:11">
      <c r="C29" s="130" t="s">
        <v>21</v>
      </c>
      <c r="D29" s="112" t="s">
        <v>253</v>
      </c>
      <c r="E29" s="131">
        <v>4.8</v>
      </c>
      <c r="F29" s="110" t="s">
        <v>28</v>
      </c>
      <c r="G29" s="277"/>
      <c r="H29" s="111" t="s">
        <v>10</v>
      </c>
      <c r="I29" s="112" t="str">
        <f t="shared" ref="I29" si="10">F29</f>
        <v>m3</v>
      </c>
      <c r="J29" s="106">
        <f t="shared" ref="J29" si="11">G29*E29</f>
        <v>0</v>
      </c>
      <c r="K29" s="129" t="s">
        <v>1</v>
      </c>
    </row>
    <row r="30" spans="1:11">
      <c r="C30" s="130" t="s">
        <v>20</v>
      </c>
      <c r="D30" s="112" t="s">
        <v>254</v>
      </c>
      <c r="E30" s="131">
        <v>4.25</v>
      </c>
      <c r="F30" s="110" t="s">
        <v>4</v>
      </c>
      <c r="G30" s="277"/>
      <c r="H30" s="111" t="s">
        <v>10</v>
      </c>
      <c r="I30" s="112" t="str">
        <f>F30</f>
        <v>m2</v>
      </c>
      <c r="J30" s="106">
        <f>G30*E30</f>
        <v>0</v>
      </c>
      <c r="K30" s="129" t="s">
        <v>1</v>
      </c>
    </row>
    <row r="31" spans="1:11">
      <c r="A31" s="92"/>
      <c r="B31" s="92"/>
      <c r="C31" s="130" t="s">
        <v>22</v>
      </c>
      <c r="D31" s="112" t="s">
        <v>1144</v>
      </c>
      <c r="E31" s="262">
        <f>E29*80</f>
        <v>384</v>
      </c>
      <c r="F31" s="110" t="s">
        <v>1145</v>
      </c>
      <c r="G31" s="277"/>
      <c r="H31" s="111" t="s">
        <v>10</v>
      </c>
      <c r="I31" s="112" t="str">
        <f>F31</f>
        <v>kg</v>
      </c>
      <c r="J31" s="106">
        <f>G31*E31</f>
        <v>0</v>
      </c>
      <c r="K31" s="129" t="s">
        <v>1</v>
      </c>
    </row>
    <row r="32" spans="1:11">
      <c r="C32" s="130"/>
      <c r="D32" s="112"/>
      <c r="E32" s="131"/>
      <c r="F32" s="110"/>
      <c r="G32" s="279"/>
      <c r="H32" s="111"/>
      <c r="I32" s="112"/>
      <c r="J32" s="113"/>
      <c r="K32" s="129"/>
    </row>
    <row r="33" spans="1:11">
      <c r="C33" s="105" t="s">
        <v>6</v>
      </c>
      <c r="D33" s="95" t="s">
        <v>262</v>
      </c>
      <c r="E33" s="96"/>
      <c r="F33" s="98"/>
      <c r="G33" s="275"/>
      <c r="H33" s="96"/>
      <c r="I33" s="100"/>
      <c r="J33" s="96"/>
      <c r="K33" s="128"/>
    </row>
    <row r="34" spans="1:11" ht="305.25" customHeight="1">
      <c r="C34" s="94"/>
      <c r="D34" s="104" t="s">
        <v>1205</v>
      </c>
      <c r="G34" s="276"/>
      <c r="K34" s="129"/>
    </row>
    <row r="35" spans="1:11" ht="15.75" customHeight="1">
      <c r="C35" s="94"/>
      <c r="D35" s="132" t="s">
        <v>1202</v>
      </c>
      <c r="G35" s="276"/>
      <c r="K35" s="129"/>
    </row>
    <row r="36" spans="1:11">
      <c r="C36" s="130" t="s">
        <v>21</v>
      </c>
      <c r="D36" s="112" t="s">
        <v>253</v>
      </c>
      <c r="E36" s="131">
        <v>1.7</v>
      </c>
      <c r="F36" s="110" t="s">
        <v>28</v>
      </c>
      <c r="G36" s="277"/>
      <c r="H36" s="111" t="s">
        <v>10</v>
      </c>
      <c r="I36" s="112" t="str">
        <f t="shared" ref="I36" si="12">F36</f>
        <v>m3</v>
      </c>
      <c r="J36" s="106">
        <f t="shared" ref="J36" si="13">G36*E36</f>
        <v>0</v>
      </c>
      <c r="K36" s="129" t="s">
        <v>1</v>
      </c>
    </row>
    <row r="37" spans="1:11">
      <c r="C37" s="130" t="s">
        <v>20</v>
      </c>
      <c r="D37" s="112" t="s">
        <v>254</v>
      </c>
      <c r="E37" s="131">
        <v>10.1</v>
      </c>
      <c r="F37" s="110" t="s">
        <v>4</v>
      </c>
      <c r="G37" s="277"/>
      <c r="H37" s="111" t="s">
        <v>10</v>
      </c>
      <c r="I37" s="112" t="str">
        <f>F37</f>
        <v>m2</v>
      </c>
      <c r="J37" s="106">
        <f>G37*E37</f>
        <v>0</v>
      </c>
      <c r="K37" s="129" t="s">
        <v>1</v>
      </c>
    </row>
    <row r="38" spans="1:11">
      <c r="C38" s="130" t="s">
        <v>22</v>
      </c>
      <c r="D38" s="112" t="s">
        <v>1144</v>
      </c>
      <c r="E38" s="263">
        <f>E36*75</f>
        <v>127.5</v>
      </c>
      <c r="F38" s="110" t="s">
        <v>28</v>
      </c>
      <c r="G38" s="277"/>
      <c r="H38" s="111" t="s">
        <v>10</v>
      </c>
      <c r="I38" s="112" t="str">
        <f t="shared" ref="I38" si="14">F38</f>
        <v>m3</v>
      </c>
      <c r="J38" s="106">
        <f t="shared" ref="J38" si="15">G38*E38</f>
        <v>0</v>
      </c>
      <c r="K38" s="129" t="s">
        <v>1</v>
      </c>
    </row>
    <row r="39" spans="1:11">
      <c r="C39" s="130"/>
      <c r="D39" s="112"/>
      <c r="E39" s="131"/>
      <c r="F39" s="110"/>
      <c r="G39" s="277"/>
      <c r="H39" s="111"/>
      <c r="I39" s="112"/>
      <c r="J39" s="106"/>
      <c r="K39" s="129"/>
    </row>
    <row r="40" spans="1:11">
      <c r="C40" s="105" t="s">
        <v>7</v>
      </c>
      <c r="D40" s="95" t="s">
        <v>264</v>
      </c>
      <c r="E40" s="96"/>
      <c r="F40" s="98"/>
      <c r="G40" s="275"/>
      <c r="H40" s="96"/>
      <c r="I40" s="100"/>
      <c r="J40" s="96"/>
      <c r="K40" s="128"/>
    </row>
    <row r="41" spans="1:11" ht="288" customHeight="1">
      <c r="C41" s="94"/>
      <c r="D41" s="104" t="s">
        <v>1206</v>
      </c>
      <c r="G41" s="276"/>
      <c r="K41" s="129"/>
    </row>
    <row r="42" spans="1:11" ht="16.5" customHeight="1">
      <c r="C42" s="94"/>
      <c r="D42" s="133" t="s">
        <v>265</v>
      </c>
      <c r="G42" s="276"/>
      <c r="K42" s="129"/>
    </row>
    <row r="43" spans="1:11">
      <c r="C43" s="130" t="s">
        <v>21</v>
      </c>
      <c r="D43" s="112" t="s">
        <v>253</v>
      </c>
      <c r="E43" s="131">
        <v>1.5</v>
      </c>
      <c r="F43" s="110" t="s">
        <v>28</v>
      </c>
      <c r="G43" s="277"/>
      <c r="H43" s="111" t="s">
        <v>10</v>
      </c>
      <c r="I43" s="112" t="str">
        <f t="shared" ref="I43" si="16">F43</f>
        <v>m3</v>
      </c>
      <c r="J43" s="106">
        <f t="shared" ref="J43" si="17">G43*E43</f>
        <v>0</v>
      </c>
      <c r="K43" s="129" t="s">
        <v>1</v>
      </c>
    </row>
    <row r="44" spans="1:11">
      <c r="C44" s="130" t="s">
        <v>20</v>
      </c>
      <c r="D44" s="112" t="s">
        <v>254</v>
      </c>
      <c r="E44" s="131">
        <v>6.1</v>
      </c>
      <c r="F44" s="110" t="s">
        <v>4</v>
      </c>
      <c r="G44" s="277"/>
      <c r="H44" s="111" t="s">
        <v>10</v>
      </c>
      <c r="I44" s="112" t="str">
        <f>F44</f>
        <v>m2</v>
      </c>
      <c r="J44" s="106">
        <f>G44*E44</f>
        <v>0</v>
      </c>
      <c r="K44" s="129" t="s">
        <v>1</v>
      </c>
    </row>
    <row r="45" spans="1:11">
      <c r="C45" s="130" t="s">
        <v>22</v>
      </c>
      <c r="D45" s="112" t="s">
        <v>1144</v>
      </c>
      <c r="E45" s="263">
        <f>E43*75</f>
        <v>112.5</v>
      </c>
      <c r="F45" s="110" t="s">
        <v>28</v>
      </c>
      <c r="G45" s="277"/>
      <c r="H45" s="111" t="s">
        <v>10</v>
      </c>
      <c r="I45" s="112" t="str">
        <f t="shared" ref="I45" si="18">F45</f>
        <v>m3</v>
      </c>
      <c r="J45" s="106">
        <f t="shared" ref="J45" si="19">G45*E45</f>
        <v>0</v>
      </c>
      <c r="K45" s="129" t="s">
        <v>1</v>
      </c>
    </row>
    <row r="46" spans="1:11" ht="15.75" thickBot="1">
      <c r="C46" s="65"/>
      <c r="D46" s="99"/>
      <c r="E46" s="109"/>
      <c r="F46" s="110"/>
      <c r="G46" s="279"/>
      <c r="H46" s="111"/>
      <c r="I46" s="112"/>
      <c r="J46" s="113"/>
    </row>
    <row r="47" spans="1:11" ht="15.75" thickBot="1">
      <c r="A47" s="21" t="str">
        <f>A2</f>
        <v>B</v>
      </c>
      <c r="B47" s="22" t="str">
        <f>B2</f>
        <v>I</v>
      </c>
      <c r="C47" s="20"/>
      <c r="D47" s="20" t="str">
        <f>D2&amp;" SVEUKUPNO"</f>
        <v>BETONSKI RADOVI SVEUKUPNO</v>
      </c>
      <c r="E47" s="422">
        <f>SUM(J4:J46)</f>
        <v>0</v>
      </c>
      <c r="F47" s="422"/>
      <c r="G47" s="422"/>
      <c r="H47" s="422"/>
      <c r="I47" s="422"/>
      <c r="J47" s="422"/>
      <c r="K47" s="23" t="s">
        <v>1</v>
      </c>
    </row>
    <row r="48" spans="1:11">
      <c r="E48" s="109"/>
      <c r="F48" s="110"/>
      <c r="G48" s="113"/>
      <c r="H48" s="111"/>
      <c r="I48" s="112"/>
      <c r="J48" s="113"/>
    </row>
    <row r="49" spans="5:10">
      <c r="E49" s="109"/>
      <c r="F49" s="110"/>
      <c r="G49" s="113"/>
      <c r="H49" s="111"/>
      <c r="I49" s="112"/>
      <c r="J49" s="113"/>
    </row>
    <row r="50" spans="5:10">
      <c r="E50" s="109"/>
      <c r="F50" s="110"/>
      <c r="G50" s="113"/>
      <c r="H50" s="111"/>
      <c r="I50" s="112"/>
      <c r="J50" s="113"/>
    </row>
    <row r="51" spans="5:10">
      <c r="E51" s="109"/>
      <c r="F51" s="110"/>
      <c r="G51" s="113"/>
      <c r="H51" s="111"/>
      <c r="I51" s="112"/>
      <c r="J51" s="113"/>
    </row>
    <row r="52" spans="5:10">
      <c r="E52" s="109"/>
      <c r="F52" s="110"/>
      <c r="G52" s="113"/>
      <c r="H52" s="111"/>
      <c r="I52" s="112"/>
      <c r="J52" s="113"/>
    </row>
    <row r="53" spans="5:10">
      <c r="E53" s="109"/>
      <c r="F53" s="110"/>
      <c r="G53" s="113"/>
      <c r="H53" s="111"/>
      <c r="I53" s="112"/>
      <c r="J53" s="113"/>
    </row>
    <row r="54" spans="5:10">
      <c r="E54" s="109"/>
      <c r="F54" s="110"/>
      <c r="G54" s="113"/>
      <c r="H54" s="111"/>
      <c r="I54" s="112"/>
      <c r="J54" s="113"/>
    </row>
    <row r="55" spans="5:10">
      <c r="E55" s="109"/>
      <c r="F55" s="110"/>
      <c r="G55" s="113"/>
      <c r="H55" s="111"/>
      <c r="I55" s="112"/>
      <c r="J55" s="113"/>
    </row>
  </sheetData>
  <sheetProtection algorithmName="SHA-512" hashValue="emC4Lsuk7ZenuAveULBsM6l57EAILeGuqEh+Ry+lNyZbC+bhrNbwSAohLh5pyhPqEifB08OyaggDfjEnUPOH/A==" saltValue="aTLOPopXn96bQjzZ8ir7fA==" spinCount="100000" sheet="1" objects="1" scenarios="1"/>
  <mergeCells count="1">
    <mergeCell ref="E47:J47"/>
  </mergeCells>
  <pageMargins left="0.7" right="0.7" top="0.75" bottom="0.75" header="0.3" footer="0.3"/>
  <pageSetup paperSize="9" orientation="landscape" horizontalDpi="300" verticalDpi="300" r:id="rId1"/>
  <headerFooter>
    <oddHeader>&amp;LZAJEDNICA SUSRET&amp;CTROŠKOVNIK&amp;Rožujak 2021.</oddHeader>
    <oddFooter>&amp;CBETONSKI RADOVI</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9F14E-FF04-48C7-A8B5-50920F63D695}">
  <dimension ref="A2:K25"/>
  <sheetViews>
    <sheetView workbookViewId="0">
      <selection activeCell="D13" sqref="D13"/>
    </sheetView>
  </sheetViews>
  <sheetFormatPr defaultColWidth="9.140625" defaultRowHeight="15"/>
  <cols>
    <col min="1" max="2" width="2.7109375" style="93" customWidth="1"/>
    <col min="3" max="3" width="3.7109375" style="92" customWidth="1"/>
    <col min="4" max="4" width="43.28515625" style="92" customWidth="1"/>
    <col min="5" max="5" width="4.7109375" style="92" customWidth="1"/>
    <col min="6" max="6" width="3.7109375" style="94" customWidth="1"/>
    <col min="7" max="7" width="29.85546875" style="92" customWidth="1"/>
    <col min="8" max="8" width="3.28515625" style="92" customWidth="1"/>
    <col min="9" max="9" width="3.7109375" style="99" customWidth="1"/>
    <col min="10" max="10" width="31.140625" style="92" customWidth="1"/>
    <col min="11" max="11" width="3.7109375" style="92" customWidth="1"/>
    <col min="12" max="12" width="4.42578125" style="92" customWidth="1"/>
    <col min="13" max="16384" width="9.140625" style="92"/>
  </cols>
  <sheetData>
    <row r="2" spans="1:11">
      <c r="A2" s="2" t="s">
        <v>249</v>
      </c>
      <c r="B2" s="2" t="s">
        <v>30</v>
      </c>
      <c r="C2" s="3"/>
      <c r="D2" s="3" t="s">
        <v>266</v>
      </c>
      <c r="E2" s="3"/>
      <c r="F2" s="16"/>
      <c r="G2" s="3"/>
      <c r="H2" s="3"/>
      <c r="I2" s="17"/>
      <c r="J2" s="3"/>
      <c r="K2" s="3"/>
    </row>
    <row r="3" spans="1:11">
      <c r="D3" s="125"/>
      <c r="E3" s="126"/>
      <c r="F3" s="126"/>
      <c r="G3" s="282"/>
      <c r="H3" s="126"/>
      <c r="I3" s="126"/>
      <c r="J3" s="126"/>
      <c r="K3" s="126"/>
    </row>
    <row r="4" spans="1:11">
      <c r="C4" s="105" t="s">
        <v>0</v>
      </c>
      <c r="D4" s="95" t="s">
        <v>267</v>
      </c>
      <c r="E4" s="96"/>
      <c r="F4" s="98"/>
      <c r="G4" s="275"/>
      <c r="H4" s="96"/>
      <c r="I4" s="100"/>
      <c r="J4" s="96"/>
      <c r="K4" s="134"/>
    </row>
    <row r="5" spans="1:11" ht="91.5" customHeight="1">
      <c r="D5" s="104" t="s">
        <v>946</v>
      </c>
      <c r="G5" s="276"/>
      <c r="K5" s="94"/>
    </row>
    <row r="6" spans="1:11">
      <c r="C6" s="65"/>
      <c r="D6" s="99"/>
      <c r="E6" s="135">
        <v>1.2</v>
      </c>
      <c r="F6" s="110" t="s">
        <v>4</v>
      </c>
      <c r="G6" s="277"/>
      <c r="H6" s="111" t="s">
        <v>10</v>
      </c>
      <c r="I6" s="112" t="str">
        <f>F6</f>
        <v>m2</v>
      </c>
      <c r="J6" s="106">
        <f>G6*E6</f>
        <v>0</v>
      </c>
      <c r="K6" s="94" t="s">
        <v>1</v>
      </c>
    </row>
    <row r="7" spans="1:11">
      <c r="C7" s="65"/>
      <c r="D7" s="99"/>
      <c r="E7" s="135"/>
      <c r="F7" s="110"/>
      <c r="G7" s="283"/>
      <c r="H7" s="111"/>
      <c r="I7" s="112"/>
      <c r="J7" s="136"/>
      <c r="K7" s="94"/>
    </row>
    <row r="8" spans="1:11">
      <c r="C8" s="137" t="s">
        <v>2</v>
      </c>
      <c r="D8" s="138" t="s">
        <v>268</v>
      </c>
      <c r="E8" s="139"/>
      <c r="F8" s="140"/>
      <c r="G8" s="284"/>
      <c r="H8" s="139"/>
      <c r="I8" s="141"/>
      <c r="J8" s="139"/>
      <c r="K8" s="142"/>
    </row>
    <row r="9" spans="1:11" ht="31.5" customHeight="1">
      <c r="C9" s="65"/>
      <c r="D9" s="143" t="s">
        <v>269</v>
      </c>
      <c r="E9" s="135"/>
      <c r="F9" s="110"/>
      <c r="G9" s="279"/>
      <c r="H9" s="111"/>
      <c r="I9" s="112"/>
      <c r="J9" s="113"/>
      <c r="K9" s="94"/>
    </row>
    <row r="10" spans="1:11">
      <c r="C10" s="65"/>
      <c r="D10" s="99"/>
      <c r="E10" s="135">
        <v>150</v>
      </c>
      <c r="F10" s="110" t="s">
        <v>270</v>
      </c>
      <c r="G10" s="277"/>
      <c r="H10" s="111" t="s">
        <v>10</v>
      </c>
      <c r="I10" s="112" t="str">
        <f>F10</f>
        <v>m</v>
      </c>
      <c r="J10" s="106">
        <f>G10*E10</f>
        <v>0</v>
      </c>
      <c r="K10" s="94" t="s">
        <v>1</v>
      </c>
    </row>
    <row r="11" spans="1:11">
      <c r="C11" s="65"/>
      <c r="D11" s="99"/>
      <c r="E11" s="135"/>
      <c r="F11" s="110"/>
      <c r="G11" s="277"/>
      <c r="H11" s="111"/>
      <c r="I11" s="112"/>
      <c r="J11" s="106"/>
      <c r="K11" s="94"/>
    </row>
    <row r="12" spans="1:11" s="145" customFormat="1">
      <c r="A12" s="144"/>
      <c r="B12" s="144"/>
      <c r="C12" s="137" t="s">
        <v>3</v>
      </c>
      <c r="D12" s="138" t="s">
        <v>271</v>
      </c>
      <c r="E12" s="139"/>
      <c r="F12" s="140"/>
      <c r="G12" s="284"/>
      <c r="H12" s="139"/>
      <c r="I12" s="141"/>
      <c r="J12" s="139"/>
      <c r="K12" s="142"/>
    </row>
    <row r="13" spans="1:11" s="145" customFormat="1" ht="204" customHeight="1">
      <c r="A13" s="144"/>
      <c r="B13" s="144"/>
      <c r="D13" s="143" t="s">
        <v>272</v>
      </c>
      <c r="F13" s="146"/>
      <c r="G13" s="285"/>
      <c r="I13" s="147"/>
      <c r="K13" s="146"/>
    </row>
    <row r="14" spans="1:11" s="145" customFormat="1">
      <c r="A14" s="144"/>
      <c r="B14" s="144"/>
      <c r="C14" s="148"/>
      <c r="D14" s="147"/>
      <c r="E14" s="149">
        <v>260</v>
      </c>
      <c r="F14" s="135" t="s">
        <v>4</v>
      </c>
      <c r="G14" s="286"/>
      <c r="H14" s="151" t="s">
        <v>10</v>
      </c>
      <c r="I14" s="152" t="str">
        <f t="shared" ref="I14" si="0">F14</f>
        <v>m2</v>
      </c>
      <c r="J14" s="150">
        <f t="shared" ref="J14" si="1">G14*E14</f>
        <v>0</v>
      </c>
      <c r="K14" s="146" t="s">
        <v>1</v>
      </c>
    </row>
    <row r="15" spans="1:11">
      <c r="D15" s="99"/>
      <c r="E15" s="109"/>
      <c r="F15" s="117"/>
      <c r="G15" s="279"/>
      <c r="H15" s="111"/>
      <c r="I15" s="112"/>
      <c r="J15" s="113"/>
    </row>
    <row r="16" spans="1:11" ht="15.75" thickBot="1">
      <c r="C16" s="65"/>
      <c r="D16" s="99"/>
      <c r="E16" s="109"/>
      <c r="F16" s="110"/>
      <c r="G16" s="279"/>
      <c r="H16" s="111"/>
      <c r="I16" s="112"/>
      <c r="J16" s="113"/>
    </row>
    <row r="17" spans="1:11" ht="15.75" thickBot="1">
      <c r="A17" s="21" t="str">
        <f>A2</f>
        <v>B</v>
      </c>
      <c r="B17" s="22" t="str">
        <f>B2</f>
        <v>II</v>
      </c>
      <c r="C17" s="20"/>
      <c r="D17" s="20" t="str">
        <f>D2&amp;" SVEUKUPNO"</f>
        <v>ZIDARSKI RADOVI SVEUKUPNO</v>
      </c>
      <c r="E17" s="422">
        <f>SUM(J3:J16)</f>
        <v>0</v>
      </c>
      <c r="F17" s="422"/>
      <c r="G17" s="422"/>
      <c r="H17" s="422"/>
      <c r="I17" s="422"/>
      <c r="J17" s="422"/>
      <c r="K17" s="23" t="s">
        <v>1</v>
      </c>
    </row>
    <row r="18" spans="1:11">
      <c r="E18" s="109"/>
      <c r="F18" s="110"/>
      <c r="G18" s="113"/>
      <c r="H18" s="111"/>
      <c r="I18" s="112"/>
      <c r="J18" s="113"/>
    </row>
    <row r="19" spans="1:11">
      <c r="E19" s="109"/>
      <c r="F19" s="110"/>
      <c r="G19" s="113"/>
      <c r="H19" s="111"/>
      <c r="I19" s="112"/>
      <c r="J19" s="113"/>
    </row>
    <row r="20" spans="1:11">
      <c r="E20" s="109"/>
      <c r="F20" s="110"/>
      <c r="G20" s="113"/>
      <c r="H20" s="111"/>
      <c r="I20" s="112"/>
      <c r="J20" s="113"/>
    </row>
    <row r="21" spans="1:11">
      <c r="E21" s="109"/>
      <c r="F21" s="110"/>
      <c r="G21" s="113"/>
      <c r="H21" s="111"/>
      <c r="I21" s="112"/>
      <c r="J21" s="113"/>
    </row>
    <row r="22" spans="1:11">
      <c r="E22" s="109"/>
      <c r="F22" s="110"/>
      <c r="G22" s="113"/>
      <c r="H22" s="111"/>
      <c r="I22" s="112"/>
      <c r="J22" s="113"/>
    </row>
    <row r="23" spans="1:11">
      <c r="E23" s="109"/>
      <c r="F23" s="110"/>
      <c r="G23" s="113"/>
      <c r="H23" s="111"/>
      <c r="I23" s="112"/>
      <c r="J23" s="113"/>
    </row>
    <row r="24" spans="1:11">
      <c r="E24" s="109"/>
      <c r="F24" s="110"/>
      <c r="G24" s="113"/>
      <c r="H24" s="111"/>
      <c r="I24" s="112"/>
      <c r="J24" s="113"/>
    </row>
    <row r="25" spans="1:11">
      <c r="E25" s="109"/>
      <c r="F25" s="110"/>
      <c r="G25" s="113"/>
      <c r="H25" s="111"/>
      <c r="I25" s="112"/>
      <c r="J25" s="113"/>
    </row>
  </sheetData>
  <sheetProtection algorithmName="SHA-512" hashValue="askGLnhpkZEkQQHJ1pkFYq9AdzIIZPuZn4rsKcfyUpKLGkHkri04TxE3wCRaQ4DeT3hokxdFK77/zgtslj9TSA==" saltValue="RKDKkOBuDFPPys6qkj2HMg==" spinCount="100000" sheet="1" objects="1" scenarios="1"/>
  <mergeCells count="1">
    <mergeCell ref="E17:J17"/>
  </mergeCells>
  <pageMargins left="0.7" right="0.7" top="0.75" bottom="0.75" header="0.3" footer="0.3"/>
  <pageSetup paperSize="9" orientation="landscape" horizontalDpi="300" verticalDpi="300" r:id="rId1"/>
  <headerFooter>
    <oddHeader xml:space="preserve">&amp;LZAJEDNICA SUSRET&amp;CTROŠKOVNIK&amp;Rožujak 2021.
</oddHeader>
    <oddFooter>&amp;CZIDARSKI RADOVI</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DA16A-74FD-4482-90BA-D1FED82FB140}">
  <dimension ref="A2:K44"/>
  <sheetViews>
    <sheetView workbookViewId="0">
      <selection activeCell="G10" sqref="G5:G10"/>
    </sheetView>
  </sheetViews>
  <sheetFormatPr defaultColWidth="9.140625" defaultRowHeight="15"/>
  <cols>
    <col min="1" max="2" width="2.7109375" style="93" customWidth="1"/>
    <col min="3" max="3" width="3.7109375" style="92" customWidth="1"/>
    <col min="4" max="4" width="43.28515625" style="92" customWidth="1"/>
    <col min="5" max="5" width="4.7109375" style="92" customWidth="1"/>
    <col min="6" max="6" width="3.7109375" style="94" customWidth="1"/>
    <col min="7" max="7" width="30.7109375" style="92" customWidth="1"/>
    <col min="8" max="8" width="3.28515625" style="92" customWidth="1"/>
    <col min="9" max="9" width="3.7109375" style="99" customWidth="1"/>
    <col min="10" max="10" width="30.28515625" style="92" customWidth="1"/>
    <col min="11" max="11" width="3.7109375" style="92" customWidth="1"/>
    <col min="12" max="12" width="3.85546875" style="92" customWidth="1"/>
    <col min="13" max="16384" width="9.140625" style="92"/>
  </cols>
  <sheetData>
    <row r="2" spans="1:11">
      <c r="A2" s="2" t="s">
        <v>249</v>
      </c>
      <c r="B2" s="2" t="s">
        <v>12</v>
      </c>
      <c r="C2" s="3"/>
      <c r="D2" s="3" t="s">
        <v>273</v>
      </c>
      <c r="E2" s="3"/>
      <c r="F2" s="16"/>
      <c r="G2" s="3"/>
      <c r="H2" s="3"/>
      <c r="I2" s="17"/>
      <c r="J2" s="3"/>
      <c r="K2" s="3"/>
    </row>
    <row r="3" spans="1:11">
      <c r="G3" s="276"/>
    </row>
    <row r="4" spans="1:11">
      <c r="C4" s="105" t="s">
        <v>0</v>
      </c>
      <c r="D4" s="95" t="s">
        <v>274</v>
      </c>
      <c r="E4" s="96"/>
      <c r="F4" s="98"/>
      <c r="G4" s="275"/>
      <c r="H4" s="96"/>
      <c r="I4" s="100"/>
      <c r="J4" s="96"/>
      <c r="K4" s="103"/>
    </row>
    <row r="5" spans="1:11" ht="310.5" customHeight="1">
      <c r="D5" s="104" t="s">
        <v>275</v>
      </c>
      <c r="G5" s="276"/>
    </row>
    <row r="6" spans="1:11">
      <c r="C6" s="130"/>
      <c r="D6" s="112"/>
      <c r="E6" s="110">
        <v>26.3</v>
      </c>
      <c r="F6" s="110" t="s">
        <v>24</v>
      </c>
      <c r="G6" s="277"/>
      <c r="H6" s="111" t="s">
        <v>10</v>
      </c>
      <c r="I6" s="112" t="str">
        <f>F6</f>
        <v>m'</v>
      </c>
      <c r="J6" s="106">
        <f>G6*E6</f>
        <v>0</v>
      </c>
      <c r="K6" s="92" t="s">
        <v>1</v>
      </c>
    </row>
    <row r="7" spans="1:11">
      <c r="C7" s="130"/>
      <c r="D7" s="112"/>
      <c r="E7" s="110"/>
      <c r="F7" s="110"/>
      <c r="G7" s="277"/>
      <c r="H7" s="111"/>
      <c r="I7" s="112"/>
      <c r="J7" s="106"/>
    </row>
    <row r="8" spans="1:11">
      <c r="C8" s="105" t="s">
        <v>2</v>
      </c>
      <c r="D8" s="95" t="s">
        <v>276</v>
      </c>
      <c r="E8" s="96"/>
      <c r="F8" s="98"/>
      <c r="G8" s="275"/>
      <c r="H8" s="96"/>
      <c r="I8" s="100"/>
      <c r="J8" s="96"/>
      <c r="K8" s="103"/>
    </row>
    <row r="9" spans="1:11" ht="163.5" customHeight="1">
      <c r="D9" s="104" t="s">
        <v>277</v>
      </c>
      <c r="G9" s="276"/>
    </row>
    <row r="10" spans="1:11">
      <c r="C10" s="130"/>
      <c r="D10" s="112"/>
      <c r="E10" s="110">
        <v>56</v>
      </c>
      <c r="F10" s="110" t="s">
        <v>4</v>
      </c>
      <c r="G10" s="277"/>
      <c r="H10" s="111" t="s">
        <v>10</v>
      </c>
      <c r="I10" s="112" t="str">
        <f>F10</f>
        <v>m2</v>
      </c>
      <c r="J10" s="106">
        <f>G10*E10</f>
        <v>0</v>
      </c>
      <c r="K10" s="92" t="s">
        <v>1</v>
      </c>
    </row>
    <row r="11" spans="1:11">
      <c r="D11" s="125"/>
      <c r="E11" s="126"/>
      <c r="F11" s="126"/>
      <c r="G11" s="282"/>
      <c r="H11" s="126"/>
      <c r="I11" s="126"/>
      <c r="J11" s="126"/>
      <c r="K11" s="126"/>
    </row>
    <row r="12" spans="1:11">
      <c r="C12" s="105" t="s">
        <v>3</v>
      </c>
      <c r="D12" s="95" t="s">
        <v>278</v>
      </c>
      <c r="E12" s="96"/>
      <c r="F12" s="98"/>
      <c r="G12" s="275"/>
      <c r="H12" s="96"/>
      <c r="I12" s="100"/>
      <c r="J12" s="96"/>
      <c r="K12" s="103"/>
    </row>
    <row r="13" spans="1:11" ht="157.5" customHeight="1">
      <c r="D13" s="104" t="s">
        <v>1146</v>
      </c>
      <c r="G13" s="276"/>
    </row>
    <row r="14" spans="1:11">
      <c r="C14" s="148" t="s">
        <v>21</v>
      </c>
      <c r="D14" s="152" t="s">
        <v>279</v>
      </c>
      <c r="E14" s="110">
        <v>18.5</v>
      </c>
      <c r="F14" s="110" t="s">
        <v>4</v>
      </c>
      <c r="G14" s="277"/>
      <c r="H14" s="111" t="s">
        <v>10</v>
      </c>
      <c r="I14" s="112" t="str">
        <f>F14</f>
        <v>m2</v>
      </c>
      <c r="J14" s="106">
        <f>G14*E14</f>
        <v>0</v>
      </c>
      <c r="K14" s="92" t="s">
        <v>1</v>
      </c>
    </row>
    <row r="15" spans="1:11">
      <c r="C15" s="148" t="s">
        <v>20</v>
      </c>
      <c r="D15" s="152" t="s">
        <v>280</v>
      </c>
      <c r="E15" s="131">
        <v>10.5</v>
      </c>
      <c r="F15" s="135" t="s">
        <v>281</v>
      </c>
      <c r="G15" s="286"/>
      <c r="H15" s="151" t="s">
        <v>10</v>
      </c>
      <c r="I15" s="152" t="str">
        <f>F15</f>
        <v>m1</v>
      </c>
      <c r="J15" s="150">
        <f>G15*E15</f>
        <v>0</v>
      </c>
      <c r="K15" s="145" t="s">
        <v>1</v>
      </c>
    </row>
    <row r="16" spans="1:11">
      <c r="C16" s="148"/>
      <c r="D16" s="147"/>
      <c r="E16" s="131"/>
      <c r="F16" s="135"/>
      <c r="G16" s="286"/>
      <c r="H16" s="151"/>
      <c r="I16" s="152"/>
      <c r="J16" s="150"/>
      <c r="K16" s="145"/>
    </row>
    <row r="17" spans="1:11" s="145" customFormat="1">
      <c r="A17" s="144"/>
      <c r="B17" s="144"/>
      <c r="C17" s="137" t="s">
        <v>5</v>
      </c>
      <c r="D17" s="138" t="s">
        <v>282</v>
      </c>
      <c r="E17" s="139"/>
      <c r="F17" s="140"/>
      <c r="G17" s="284"/>
      <c r="H17" s="139"/>
      <c r="I17" s="141"/>
      <c r="J17" s="139"/>
      <c r="K17" s="153"/>
    </row>
    <row r="18" spans="1:11" s="145" customFormat="1" ht="108" customHeight="1">
      <c r="A18" s="144"/>
      <c r="B18" s="144"/>
      <c r="D18" s="143" t="s">
        <v>283</v>
      </c>
      <c r="F18" s="146"/>
      <c r="G18" s="285"/>
      <c r="I18" s="147"/>
    </row>
    <row r="19" spans="1:11" s="145" customFormat="1">
      <c r="A19" s="144"/>
      <c r="B19" s="144"/>
      <c r="C19" s="154" t="s">
        <v>21</v>
      </c>
      <c r="D19" s="152" t="s">
        <v>284</v>
      </c>
      <c r="E19" s="131">
        <v>98</v>
      </c>
      <c r="F19" s="135" t="s">
        <v>4</v>
      </c>
      <c r="G19" s="286"/>
      <c r="H19" s="151" t="s">
        <v>10</v>
      </c>
      <c r="I19" s="152" t="str">
        <f>F19</f>
        <v>m2</v>
      </c>
      <c r="J19" s="150">
        <f>G19*E19</f>
        <v>0</v>
      </c>
      <c r="K19" s="145" t="s">
        <v>1</v>
      </c>
    </row>
    <row r="20" spans="1:11" s="145" customFormat="1">
      <c r="A20" s="144"/>
      <c r="B20" s="144"/>
      <c r="C20" s="154" t="s">
        <v>20</v>
      </c>
      <c r="D20" s="152" t="s">
        <v>285</v>
      </c>
      <c r="E20" s="131">
        <v>7.2</v>
      </c>
      <c r="F20" s="135" t="s">
        <v>24</v>
      </c>
      <c r="G20" s="286"/>
      <c r="H20" s="151" t="s">
        <v>10</v>
      </c>
      <c r="I20" s="152" t="str">
        <f>F20</f>
        <v>m'</v>
      </c>
      <c r="J20" s="150">
        <f>G20*E20</f>
        <v>0</v>
      </c>
      <c r="K20" s="145" t="s">
        <v>1</v>
      </c>
    </row>
    <row r="21" spans="1:11" s="162" customFormat="1">
      <c r="A21" s="155"/>
      <c r="B21" s="155"/>
      <c r="C21" s="156"/>
      <c r="D21" s="157"/>
      <c r="E21" s="158"/>
      <c r="F21" s="158"/>
      <c r="G21" s="287"/>
      <c r="H21" s="160"/>
      <c r="I21" s="161"/>
      <c r="J21" s="159"/>
    </row>
    <row r="22" spans="1:11" s="145" customFormat="1">
      <c r="A22" s="144"/>
      <c r="B22" s="144"/>
      <c r="C22" s="137" t="s">
        <v>6</v>
      </c>
      <c r="D22" s="138" t="s">
        <v>286</v>
      </c>
      <c r="E22" s="139"/>
      <c r="F22" s="140"/>
      <c r="G22" s="284"/>
      <c r="H22" s="139"/>
      <c r="I22" s="141"/>
      <c r="J22" s="139"/>
      <c r="K22" s="153"/>
    </row>
    <row r="23" spans="1:11" s="145" customFormat="1" ht="224.25" customHeight="1">
      <c r="A23" s="144"/>
      <c r="B23" s="144"/>
      <c r="D23" s="143" t="s">
        <v>1147</v>
      </c>
      <c r="F23" s="146"/>
      <c r="G23" s="285"/>
      <c r="I23" s="147"/>
    </row>
    <row r="24" spans="1:11" s="145" customFormat="1">
      <c r="A24" s="144"/>
      <c r="B24" s="144"/>
      <c r="C24" s="154" t="s">
        <v>21</v>
      </c>
      <c r="D24" s="152" t="s">
        <v>287</v>
      </c>
      <c r="E24" s="131">
        <v>3.6</v>
      </c>
      <c r="F24" s="135" t="s">
        <v>281</v>
      </c>
      <c r="G24" s="286"/>
      <c r="H24" s="151" t="s">
        <v>10</v>
      </c>
      <c r="I24" s="152" t="str">
        <f>F24</f>
        <v>m1</v>
      </c>
      <c r="J24" s="150">
        <f>G24*E24</f>
        <v>0</v>
      </c>
      <c r="K24" s="145" t="s">
        <v>1</v>
      </c>
    </row>
    <row r="25" spans="1:11" s="145" customFormat="1">
      <c r="A25" s="144"/>
      <c r="B25" s="144"/>
      <c r="C25" s="154" t="s">
        <v>20</v>
      </c>
      <c r="D25" s="152" t="s">
        <v>288</v>
      </c>
      <c r="E25" s="131">
        <v>19.39</v>
      </c>
      <c r="F25" s="135" t="s">
        <v>281</v>
      </c>
      <c r="G25" s="286"/>
      <c r="H25" s="151" t="s">
        <v>10</v>
      </c>
      <c r="I25" s="152" t="str">
        <f>F25</f>
        <v>m1</v>
      </c>
      <c r="J25" s="150">
        <f>G25*E25</f>
        <v>0</v>
      </c>
      <c r="K25" s="145" t="s">
        <v>1</v>
      </c>
    </row>
    <row r="26" spans="1:11" s="145" customFormat="1">
      <c r="A26" s="144"/>
      <c r="B26" s="144"/>
      <c r="C26" s="154" t="s">
        <v>22</v>
      </c>
      <c r="D26" s="152" t="s">
        <v>279</v>
      </c>
      <c r="E26" s="131">
        <v>10.199999999999999</v>
      </c>
      <c r="F26" s="135" t="s">
        <v>4</v>
      </c>
      <c r="G26" s="286"/>
      <c r="H26" s="151" t="s">
        <v>10</v>
      </c>
      <c r="I26" s="152" t="str">
        <f>F26</f>
        <v>m2</v>
      </c>
      <c r="J26" s="150">
        <f>G26*E26</f>
        <v>0</v>
      </c>
      <c r="K26" s="145" t="s">
        <v>1</v>
      </c>
    </row>
    <row r="27" spans="1:11" s="145" customFormat="1">
      <c r="A27" s="144"/>
      <c r="B27" s="144"/>
      <c r="C27" s="154" t="s">
        <v>23</v>
      </c>
      <c r="D27" s="152" t="s">
        <v>280</v>
      </c>
      <c r="E27" s="131">
        <v>19.39</v>
      </c>
      <c r="F27" s="135" t="s">
        <v>281</v>
      </c>
      <c r="G27" s="286"/>
      <c r="H27" s="151" t="s">
        <v>10</v>
      </c>
      <c r="I27" s="152" t="str">
        <f>F27</f>
        <v>m1</v>
      </c>
      <c r="J27" s="150">
        <f>G27*E27</f>
        <v>0</v>
      </c>
      <c r="K27" s="145" t="s">
        <v>1</v>
      </c>
    </row>
    <row r="28" spans="1:11" s="145" customFormat="1">
      <c r="A28" s="144"/>
      <c r="B28" s="144"/>
      <c r="C28" s="154" t="s">
        <v>81</v>
      </c>
      <c r="D28" s="152" t="s">
        <v>289</v>
      </c>
      <c r="E28" s="131">
        <v>7.2</v>
      </c>
      <c r="F28" s="135" t="s">
        <v>4</v>
      </c>
      <c r="G28" s="286"/>
      <c r="H28" s="151" t="s">
        <v>10</v>
      </c>
      <c r="I28" s="152" t="str">
        <f>F28</f>
        <v>m2</v>
      </c>
      <c r="J28" s="150">
        <f>G28*E28</f>
        <v>0</v>
      </c>
      <c r="K28" s="145" t="s">
        <v>1</v>
      </c>
    </row>
    <row r="29" spans="1:11" s="162" customFormat="1">
      <c r="A29" s="155"/>
      <c r="B29" s="155"/>
      <c r="C29" s="156"/>
      <c r="D29" s="157"/>
      <c r="E29" s="163"/>
      <c r="F29" s="164"/>
      <c r="G29" s="287"/>
      <c r="H29" s="160"/>
      <c r="I29" s="161"/>
      <c r="J29" s="159"/>
    </row>
    <row r="30" spans="1:11" s="145" customFormat="1">
      <c r="A30" s="144"/>
      <c r="B30" s="144"/>
      <c r="C30" s="137" t="s">
        <v>7</v>
      </c>
      <c r="D30" s="138" t="s">
        <v>290</v>
      </c>
      <c r="E30" s="139"/>
      <c r="F30" s="140"/>
      <c r="G30" s="284"/>
      <c r="H30" s="139"/>
      <c r="I30" s="141"/>
      <c r="J30" s="139"/>
      <c r="K30" s="153"/>
    </row>
    <row r="31" spans="1:11" s="145" customFormat="1" ht="160.5" customHeight="1">
      <c r="A31" s="144"/>
      <c r="B31" s="144"/>
      <c r="D31" s="143" t="s">
        <v>1148</v>
      </c>
      <c r="F31" s="146"/>
      <c r="G31" s="285"/>
      <c r="I31" s="147"/>
    </row>
    <row r="32" spans="1:11" s="145" customFormat="1">
      <c r="A32" s="144"/>
      <c r="B32" s="144"/>
      <c r="C32" s="148" t="s">
        <v>21</v>
      </c>
      <c r="D32" s="147" t="s">
        <v>280</v>
      </c>
      <c r="E32" s="131">
        <v>13.77</v>
      </c>
      <c r="F32" s="135" t="s">
        <v>281</v>
      </c>
      <c r="G32" s="286"/>
      <c r="H32" s="151" t="s">
        <v>10</v>
      </c>
      <c r="I32" s="152" t="str">
        <f>F32</f>
        <v>m1</v>
      </c>
      <c r="J32" s="150">
        <f>G32*E32</f>
        <v>0</v>
      </c>
      <c r="K32" s="145" t="s">
        <v>1</v>
      </c>
    </row>
    <row r="33" spans="1:11" s="145" customFormat="1">
      <c r="A33" s="144"/>
      <c r="B33" s="144"/>
      <c r="C33" s="148" t="s">
        <v>20</v>
      </c>
      <c r="D33" s="147" t="s">
        <v>279</v>
      </c>
      <c r="E33" s="131">
        <v>38.07</v>
      </c>
      <c r="F33" s="135" t="s">
        <v>4</v>
      </c>
      <c r="G33" s="286"/>
      <c r="H33" s="151" t="s">
        <v>10</v>
      </c>
      <c r="I33" s="152" t="str">
        <f>F33</f>
        <v>m2</v>
      </c>
      <c r="J33" s="150">
        <f>G33*E33</f>
        <v>0</v>
      </c>
      <c r="K33" s="145" t="s">
        <v>1</v>
      </c>
    </row>
    <row r="34" spans="1:11">
      <c r="D34" s="99"/>
      <c r="E34" s="109"/>
      <c r="F34" s="110"/>
      <c r="G34" s="279"/>
      <c r="H34" s="111"/>
      <c r="I34" s="112"/>
      <c r="J34" s="113"/>
    </row>
    <row r="35" spans="1:11" ht="15.75" thickBot="1">
      <c r="D35" s="99"/>
      <c r="E35" s="109"/>
      <c r="F35" s="110"/>
      <c r="G35" s="279"/>
      <c r="H35" s="111"/>
      <c r="I35" s="112"/>
      <c r="J35" s="113"/>
    </row>
    <row r="36" spans="1:11" ht="15.75" thickBot="1">
      <c r="A36" s="21" t="str">
        <f>A2</f>
        <v>B</v>
      </c>
      <c r="B36" s="22" t="str">
        <f>B2</f>
        <v>III</v>
      </c>
      <c r="C36" s="20"/>
      <c r="D36" s="20" t="str">
        <f>D2&amp;" SVEUKUPNO"</f>
        <v>HIDROIZOLATERSKI RADOVI SVEUKUPNO</v>
      </c>
      <c r="E36" s="422">
        <f>SUM(J3:J35)</f>
        <v>0</v>
      </c>
      <c r="F36" s="422"/>
      <c r="G36" s="422"/>
      <c r="H36" s="422"/>
      <c r="I36" s="422"/>
      <c r="J36" s="422"/>
      <c r="K36" s="23" t="s">
        <v>1</v>
      </c>
    </row>
    <row r="37" spans="1:11">
      <c r="E37" s="109"/>
      <c r="F37" s="110"/>
      <c r="G37" s="113"/>
      <c r="H37" s="111"/>
      <c r="I37" s="112"/>
      <c r="J37" s="113"/>
    </row>
    <row r="38" spans="1:11">
      <c r="E38" s="109"/>
      <c r="F38" s="110"/>
      <c r="G38" s="113"/>
      <c r="H38" s="111"/>
      <c r="I38" s="112"/>
      <c r="J38" s="113"/>
    </row>
    <row r="39" spans="1:11">
      <c r="E39" s="109"/>
      <c r="F39" s="110"/>
      <c r="G39" s="113"/>
      <c r="H39" s="111"/>
      <c r="I39" s="112"/>
      <c r="J39" s="113"/>
    </row>
    <row r="40" spans="1:11">
      <c r="E40" s="109"/>
      <c r="F40" s="110"/>
      <c r="G40" s="113"/>
      <c r="H40" s="111"/>
      <c r="I40" s="112"/>
      <c r="J40" s="113"/>
    </row>
    <row r="41" spans="1:11">
      <c r="E41" s="109"/>
      <c r="F41" s="110"/>
      <c r="G41" s="113"/>
      <c r="H41" s="111"/>
      <c r="I41" s="112"/>
      <c r="J41" s="113"/>
    </row>
    <row r="42" spans="1:11">
      <c r="E42" s="109"/>
      <c r="F42" s="110"/>
      <c r="G42" s="113"/>
      <c r="H42" s="111"/>
      <c r="I42" s="112"/>
      <c r="J42" s="113"/>
    </row>
    <row r="43" spans="1:11">
      <c r="E43" s="109"/>
      <c r="F43" s="110"/>
      <c r="G43" s="113"/>
      <c r="H43" s="111"/>
      <c r="I43" s="112"/>
      <c r="J43" s="113"/>
    </row>
    <row r="44" spans="1:11">
      <c r="E44" s="109"/>
      <c r="F44" s="110"/>
      <c r="G44" s="113"/>
      <c r="H44" s="111"/>
      <c r="I44" s="112"/>
      <c r="J44" s="113"/>
    </row>
  </sheetData>
  <sheetProtection algorithmName="SHA-512" hashValue="SD8ULjlBa4WLBvxgqn2Yd9eyw4333tOM5Ui7qZ04PZWtakxQ+QH9zem1K67tJZCCl2V9ZMG0h9+a0tFld6KmyQ==" saltValue="oCovakMLRpLKY/A4OisNkQ==" spinCount="100000" sheet="1" objects="1" scenarios="1"/>
  <mergeCells count="1">
    <mergeCell ref="E36:J36"/>
  </mergeCells>
  <pageMargins left="0.7" right="0.7" top="0.75" bottom="0.75" header="0.3" footer="0.3"/>
  <pageSetup paperSize="9" orientation="landscape" horizontalDpi="300" verticalDpi="300" r:id="rId1"/>
  <headerFooter>
    <oddHeader>&amp;LZAJEDNICA SUSRET&amp;CTROŠKOVNIK&amp;Rožujak 2021.</oddHeader>
    <oddFooter>&amp;CHIDROIZOLATERSKI RADOVI</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E480B-4B9B-4214-BE79-EFC4CFC7B156}">
  <dimension ref="A2:U32"/>
  <sheetViews>
    <sheetView workbookViewId="0">
      <selection activeCell="D20" sqref="D20"/>
    </sheetView>
  </sheetViews>
  <sheetFormatPr defaultColWidth="9.140625" defaultRowHeight="15"/>
  <cols>
    <col min="1" max="2" width="2.7109375" style="93" customWidth="1"/>
    <col min="3" max="3" width="3.7109375" style="92" customWidth="1"/>
    <col min="4" max="4" width="43.28515625" style="92" customWidth="1"/>
    <col min="5" max="5" width="4.7109375" style="92" customWidth="1"/>
    <col min="6" max="6" width="3.7109375" style="94" customWidth="1"/>
    <col min="7" max="7" width="30.28515625" style="92" customWidth="1"/>
    <col min="8" max="8" width="3.28515625" style="92" customWidth="1"/>
    <col min="9" max="9" width="3.7109375" style="99" customWidth="1"/>
    <col min="10" max="10" width="29.85546875" style="92" customWidth="1"/>
    <col min="11" max="11" width="3.7109375" style="92" customWidth="1"/>
    <col min="12" max="12" width="4.42578125" style="92" customWidth="1"/>
    <col min="13" max="16384" width="9.140625" style="92"/>
  </cols>
  <sheetData>
    <row r="2" spans="1:21">
      <c r="A2" s="2" t="s">
        <v>249</v>
      </c>
      <c r="B2" s="2" t="s">
        <v>13</v>
      </c>
      <c r="C2" s="3"/>
      <c r="D2" s="3" t="s">
        <v>291</v>
      </c>
      <c r="E2" s="3"/>
      <c r="F2" s="16"/>
      <c r="G2" s="3"/>
      <c r="H2" s="3"/>
      <c r="I2" s="17"/>
      <c r="J2" s="3"/>
      <c r="K2" s="3"/>
    </row>
    <row r="3" spans="1:21">
      <c r="G3" s="276"/>
    </row>
    <row r="4" spans="1:21">
      <c r="D4" s="125"/>
      <c r="E4" s="126"/>
      <c r="F4" s="126"/>
      <c r="G4" s="282"/>
      <c r="H4" s="126"/>
      <c r="I4" s="126"/>
      <c r="J4" s="126"/>
      <c r="K4" s="126"/>
    </row>
    <row r="5" spans="1:21">
      <c r="C5" s="105" t="s">
        <v>0</v>
      </c>
      <c r="D5" s="95" t="s">
        <v>292</v>
      </c>
      <c r="E5" s="96"/>
      <c r="F5" s="98"/>
      <c r="G5" s="275"/>
      <c r="H5" s="96"/>
      <c r="I5" s="100"/>
      <c r="J5" s="96"/>
      <c r="K5" s="103"/>
    </row>
    <row r="6" spans="1:21" ht="171" customHeight="1">
      <c r="D6" s="104" t="s">
        <v>293</v>
      </c>
      <c r="G6" s="276"/>
    </row>
    <row r="7" spans="1:21" s="265" customFormat="1">
      <c r="A7" s="266"/>
      <c r="B7" s="266"/>
      <c r="C7" s="267"/>
      <c r="D7" s="268"/>
      <c r="E7" s="269">
        <v>1</v>
      </c>
      <c r="F7" s="270" t="s">
        <v>15</v>
      </c>
      <c r="G7" s="288"/>
      <c r="H7" s="272" t="s">
        <v>10</v>
      </c>
      <c r="I7" s="268" t="str">
        <f>F7</f>
        <v>kom</v>
      </c>
      <c r="J7" s="271">
        <f>G7*E7</f>
        <v>0</v>
      </c>
      <c r="K7" s="265" t="s">
        <v>1</v>
      </c>
      <c r="L7" s="51"/>
      <c r="M7" s="51"/>
      <c r="N7" s="51"/>
      <c r="O7" s="51"/>
      <c r="P7" s="51"/>
      <c r="Q7" s="51"/>
      <c r="R7" s="51"/>
      <c r="S7" s="51"/>
      <c r="T7" s="51"/>
      <c r="U7" s="51"/>
    </row>
    <row r="8" spans="1:21" s="145" customFormat="1">
      <c r="A8" s="144"/>
      <c r="B8" s="144"/>
      <c r="C8" s="154"/>
      <c r="D8" s="152"/>
      <c r="E8" s="135"/>
      <c r="F8" s="165"/>
      <c r="G8" s="286"/>
      <c r="H8" s="151"/>
      <c r="I8" s="152"/>
      <c r="J8" s="150"/>
    </row>
    <row r="9" spans="1:21">
      <c r="C9" s="105" t="s">
        <v>2</v>
      </c>
      <c r="D9" s="95" t="s">
        <v>294</v>
      </c>
      <c r="E9" s="96"/>
      <c r="F9" s="98"/>
      <c r="G9" s="275"/>
      <c r="H9" s="96"/>
      <c r="I9" s="100"/>
      <c r="J9" s="96"/>
      <c r="K9" s="103"/>
    </row>
    <row r="10" spans="1:21" ht="165" customHeight="1">
      <c r="D10" s="104" t="s">
        <v>295</v>
      </c>
      <c r="G10" s="276"/>
    </row>
    <row r="11" spans="1:21" s="145" customFormat="1">
      <c r="A11" s="144"/>
      <c r="B11" s="144"/>
      <c r="C11" s="154"/>
      <c r="D11" s="152"/>
      <c r="E11" s="135">
        <v>1</v>
      </c>
      <c r="F11" s="165" t="s">
        <v>15</v>
      </c>
      <c r="G11" s="286"/>
      <c r="H11" s="151" t="s">
        <v>10</v>
      </c>
      <c r="I11" s="152" t="str">
        <f>F11</f>
        <v>kom</v>
      </c>
      <c r="J11" s="150">
        <f>G11*E11</f>
        <v>0</v>
      </c>
      <c r="K11" s="145" t="s">
        <v>1</v>
      </c>
      <c r="L11" s="92"/>
      <c r="M11" s="92"/>
      <c r="N11" s="92"/>
      <c r="O11" s="92"/>
      <c r="P11" s="92"/>
      <c r="Q11" s="92"/>
      <c r="R11" s="92"/>
      <c r="S11" s="92"/>
      <c r="T11" s="92"/>
      <c r="U11" s="92"/>
    </row>
    <row r="12" spans="1:21" s="145" customFormat="1">
      <c r="A12" s="144"/>
      <c r="B12" s="144"/>
      <c r="C12" s="154"/>
      <c r="D12" s="152"/>
      <c r="E12" s="135"/>
      <c r="F12" s="165"/>
      <c r="G12" s="289"/>
      <c r="H12" s="151"/>
      <c r="I12" s="152"/>
      <c r="J12" s="166"/>
    </row>
    <row r="13" spans="1:21">
      <c r="C13" s="105" t="s">
        <v>3</v>
      </c>
      <c r="D13" s="95" t="s">
        <v>296</v>
      </c>
      <c r="E13" s="96"/>
      <c r="F13" s="98"/>
      <c r="G13" s="275"/>
      <c r="H13" s="96"/>
      <c r="I13" s="100"/>
      <c r="J13" s="96"/>
      <c r="K13" s="103"/>
    </row>
    <row r="14" spans="1:21" ht="173.25" customHeight="1">
      <c r="D14" s="104" t="s">
        <v>1249</v>
      </c>
      <c r="G14" s="276"/>
    </row>
    <row r="15" spans="1:21" s="145" customFormat="1" ht="15.75" customHeight="1">
      <c r="A15" s="144"/>
      <c r="B15" s="144"/>
      <c r="C15" s="154" t="s">
        <v>21</v>
      </c>
      <c r="D15" s="152" t="s">
        <v>1252</v>
      </c>
      <c r="E15" s="135">
        <v>2</v>
      </c>
      <c r="F15" s="165" t="s">
        <v>15</v>
      </c>
      <c r="G15" s="286"/>
      <c r="H15" s="151" t="s">
        <v>10</v>
      </c>
      <c r="I15" s="152" t="str">
        <f>F15</f>
        <v>kom</v>
      </c>
      <c r="J15" s="150">
        <f>G15*E15</f>
        <v>0</v>
      </c>
      <c r="K15" s="145" t="s">
        <v>1</v>
      </c>
      <c r="L15" s="92"/>
      <c r="M15" s="92"/>
      <c r="N15" s="92"/>
      <c r="O15" s="92"/>
      <c r="P15" s="92"/>
      <c r="Q15" s="92"/>
      <c r="R15" s="92"/>
      <c r="S15" s="92"/>
      <c r="T15" s="92"/>
      <c r="U15" s="92"/>
    </row>
    <row r="16" spans="1:21" s="145" customFormat="1">
      <c r="A16" s="144"/>
      <c r="B16" s="144"/>
      <c r="C16" s="154" t="s">
        <v>20</v>
      </c>
      <c r="D16" s="152" t="s">
        <v>1251</v>
      </c>
      <c r="E16" s="135">
        <v>4</v>
      </c>
      <c r="F16" s="165" t="s">
        <v>15</v>
      </c>
      <c r="G16" s="286"/>
      <c r="H16" s="151" t="s">
        <v>10</v>
      </c>
      <c r="I16" s="152" t="str">
        <f>F16</f>
        <v>kom</v>
      </c>
      <c r="J16" s="150">
        <f>G16*E16</f>
        <v>0</v>
      </c>
      <c r="K16" s="145" t="s">
        <v>1</v>
      </c>
      <c r="L16" s="92"/>
      <c r="M16" s="92"/>
      <c r="N16" s="92"/>
      <c r="O16" s="92"/>
      <c r="P16" s="92"/>
      <c r="Q16" s="92"/>
      <c r="R16" s="92"/>
      <c r="S16" s="92"/>
      <c r="T16" s="92"/>
      <c r="U16" s="92"/>
    </row>
    <row r="17" spans="1:21" s="145" customFormat="1">
      <c r="A17" s="144"/>
      <c r="B17" s="144"/>
      <c r="C17" s="154" t="s">
        <v>22</v>
      </c>
      <c r="D17" s="152" t="s">
        <v>1250</v>
      </c>
      <c r="E17" s="135">
        <v>4</v>
      </c>
      <c r="F17" s="165" t="s">
        <v>15</v>
      </c>
      <c r="G17" s="286"/>
      <c r="H17" s="151" t="s">
        <v>10</v>
      </c>
      <c r="I17" s="152" t="str">
        <f>F17</f>
        <v>kom</v>
      </c>
      <c r="J17" s="150">
        <f>G17*E17</f>
        <v>0</v>
      </c>
      <c r="K17" s="145" t="s">
        <v>1</v>
      </c>
      <c r="L17" s="92"/>
      <c r="M17" s="92"/>
      <c r="N17" s="92"/>
      <c r="O17" s="92"/>
      <c r="P17" s="92"/>
      <c r="Q17" s="92"/>
      <c r="R17" s="92"/>
      <c r="S17" s="92"/>
      <c r="T17" s="92"/>
      <c r="U17" s="92"/>
    </row>
    <row r="18" spans="1:21" s="145" customFormat="1">
      <c r="A18" s="144"/>
      <c r="B18" s="144"/>
      <c r="C18" s="154"/>
      <c r="D18" s="152"/>
      <c r="E18" s="135"/>
      <c r="F18" s="165"/>
      <c r="G18" s="286"/>
      <c r="H18" s="151"/>
      <c r="I18" s="152"/>
      <c r="J18" s="150"/>
      <c r="L18" s="92"/>
      <c r="M18" s="92"/>
      <c r="N18" s="92"/>
      <c r="O18" s="92"/>
      <c r="P18" s="92"/>
      <c r="Q18" s="92"/>
      <c r="R18" s="92"/>
      <c r="S18" s="92"/>
      <c r="T18" s="92"/>
      <c r="U18" s="92"/>
    </row>
    <row r="19" spans="1:21">
      <c r="C19" s="105" t="s">
        <v>5</v>
      </c>
      <c r="D19" s="95" t="s">
        <v>297</v>
      </c>
      <c r="E19" s="96"/>
      <c r="F19" s="98"/>
      <c r="G19" s="275"/>
      <c r="H19" s="96"/>
      <c r="I19" s="100"/>
      <c r="J19" s="96"/>
      <c r="K19" s="103"/>
    </row>
    <row r="20" spans="1:21" ht="134.25" customHeight="1">
      <c r="D20" s="77" t="s">
        <v>1149</v>
      </c>
      <c r="G20" s="276"/>
    </row>
    <row r="21" spans="1:21" s="145" customFormat="1">
      <c r="A21" s="144"/>
      <c r="B21" s="144"/>
      <c r="C21" s="154"/>
      <c r="D21" s="152"/>
      <c r="E21" s="135">
        <v>46</v>
      </c>
      <c r="F21" s="165" t="s">
        <v>281</v>
      </c>
      <c r="G21" s="286"/>
      <c r="H21" s="151" t="s">
        <v>10</v>
      </c>
      <c r="I21" s="152" t="str">
        <f>F21</f>
        <v>m1</v>
      </c>
      <c r="J21" s="150">
        <f>G21*E21</f>
        <v>0</v>
      </c>
      <c r="K21" s="145" t="s">
        <v>1</v>
      </c>
      <c r="L21" s="92"/>
      <c r="M21" s="92"/>
      <c r="N21" s="92"/>
      <c r="O21" s="92"/>
      <c r="P21" s="92"/>
      <c r="Q21" s="92"/>
      <c r="R21" s="92"/>
      <c r="S21" s="92"/>
      <c r="T21" s="92"/>
      <c r="U21" s="92"/>
    </row>
    <row r="22" spans="1:21" s="145" customFormat="1">
      <c r="A22" s="144"/>
      <c r="B22" s="144"/>
      <c r="C22" s="154"/>
      <c r="D22" s="152"/>
      <c r="E22" s="135"/>
      <c r="F22" s="165"/>
      <c r="G22" s="289"/>
      <c r="H22" s="151"/>
      <c r="I22" s="152"/>
      <c r="J22" s="166"/>
      <c r="L22" s="92"/>
      <c r="M22" s="92"/>
      <c r="N22" s="92"/>
      <c r="O22" s="92"/>
      <c r="P22" s="92"/>
      <c r="Q22" s="92"/>
      <c r="R22" s="92"/>
      <c r="S22" s="92"/>
      <c r="T22" s="92"/>
      <c r="U22" s="92"/>
    </row>
    <row r="23" spans="1:21" s="145" customFormat="1" ht="15.75" thickBot="1">
      <c r="A23" s="144"/>
      <c r="B23" s="144"/>
      <c r="C23" s="154"/>
      <c r="D23" s="152"/>
      <c r="E23" s="135"/>
      <c r="F23" s="165"/>
      <c r="G23" s="289"/>
      <c r="H23" s="151"/>
      <c r="I23" s="152"/>
      <c r="J23" s="166"/>
      <c r="L23" s="92"/>
      <c r="M23" s="92"/>
      <c r="N23" s="92"/>
      <c r="O23" s="92"/>
      <c r="P23" s="92"/>
      <c r="Q23" s="92"/>
      <c r="R23" s="92"/>
      <c r="S23" s="92"/>
      <c r="T23" s="92"/>
      <c r="U23" s="92"/>
    </row>
    <row r="24" spans="1:21" ht="15.75" thickBot="1">
      <c r="A24" s="21" t="str">
        <f>A2</f>
        <v>B</v>
      </c>
      <c r="B24" s="22" t="str">
        <f>B2</f>
        <v>IV</v>
      </c>
      <c r="C24" s="20"/>
      <c r="D24" s="20" t="str">
        <f>D2&amp;" SVEUKUPNO"</f>
        <v>METALNE KONSTRUKCIJE SVEUKUPNO</v>
      </c>
      <c r="E24" s="422">
        <f>SUM(J3:J21)</f>
        <v>0</v>
      </c>
      <c r="F24" s="422"/>
      <c r="G24" s="422"/>
      <c r="H24" s="422"/>
      <c r="I24" s="422"/>
      <c r="J24" s="422"/>
      <c r="K24" s="23" t="s">
        <v>1</v>
      </c>
    </row>
    <row r="25" spans="1:21">
      <c r="E25" s="109"/>
      <c r="F25" s="110"/>
      <c r="G25" s="113"/>
      <c r="H25" s="111"/>
      <c r="I25" s="112"/>
      <c r="J25" s="113"/>
    </row>
    <row r="26" spans="1:21">
      <c r="E26" s="109"/>
      <c r="F26" s="110"/>
      <c r="G26" s="113"/>
      <c r="H26" s="111"/>
      <c r="I26" s="112"/>
      <c r="J26" s="113"/>
    </row>
    <row r="27" spans="1:21">
      <c r="E27" s="109"/>
      <c r="F27" s="110"/>
      <c r="G27" s="113"/>
      <c r="H27" s="111"/>
      <c r="I27" s="112"/>
      <c r="J27" s="113"/>
    </row>
    <row r="28" spans="1:21">
      <c r="E28" s="109"/>
      <c r="F28" s="110"/>
      <c r="G28" s="113"/>
      <c r="H28" s="111"/>
      <c r="I28" s="112"/>
      <c r="J28" s="113"/>
    </row>
    <row r="29" spans="1:21">
      <c r="E29" s="109"/>
      <c r="F29" s="110"/>
      <c r="G29" s="113"/>
      <c r="H29" s="111"/>
      <c r="I29" s="112"/>
      <c r="J29" s="113"/>
    </row>
    <row r="30" spans="1:21">
      <c r="E30" s="109"/>
      <c r="F30" s="110"/>
      <c r="G30" s="113"/>
      <c r="H30" s="111"/>
      <c r="I30" s="112"/>
      <c r="J30" s="113"/>
    </row>
    <row r="31" spans="1:21">
      <c r="E31" s="109"/>
      <c r="F31" s="110"/>
      <c r="G31" s="113"/>
      <c r="H31" s="111"/>
      <c r="I31" s="112"/>
      <c r="J31" s="113"/>
    </row>
    <row r="32" spans="1:21">
      <c r="E32" s="109"/>
      <c r="F32" s="110"/>
      <c r="G32" s="113"/>
      <c r="H32" s="111"/>
      <c r="I32" s="112"/>
      <c r="J32" s="113"/>
    </row>
  </sheetData>
  <sheetProtection algorithmName="SHA-512" hashValue="X3Zhr/7E1aLkMxvNwAB8HeV1h7EZ+4nHZLig8IqVdLvz1w6jER9BO9rPXZ5vyubZUVjmeyR4tcLH8rne060H2A==" saltValue="Y5DEMFdTx+WIQMIFgH4UqA==" spinCount="100000" sheet="1" objects="1" scenarios="1"/>
  <mergeCells count="1">
    <mergeCell ref="E24:J24"/>
  </mergeCells>
  <pageMargins left="0.7" right="0.7" top="0.75" bottom="0.75" header="0.3" footer="0.3"/>
  <pageSetup paperSize="9" orientation="landscape" horizontalDpi="300" verticalDpi="300" r:id="rId1"/>
  <headerFooter>
    <oddHeader>&amp;LZAJEDNICA SUSRET&amp;CTROŠKOVNIK&amp;Rožujak 2021.</oddHeader>
    <oddFooter>&amp;CMETALNE KONSTRUKCIJE</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AEBEA-C928-4506-8D2F-4F8A2B4ED3CC}">
  <dimension ref="A2:K20"/>
  <sheetViews>
    <sheetView workbookViewId="0">
      <selection activeCell="D38" sqref="D38"/>
    </sheetView>
  </sheetViews>
  <sheetFormatPr defaultColWidth="9.140625" defaultRowHeight="15"/>
  <cols>
    <col min="1" max="2" width="2.7109375" style="93" customWidth="1"/>
    <col min="3" max="3" width="3.7109375" style="92" customWidth="1"/>
    <col min="4" max="4" width="43.28515625" style="92" customWidth="1"/>
    <col min="5" max="5" width="4.7109375" style="92" customWidth="1"/>
    <col min="6" max="6" width="3.7109375" style="94" customWidth="1"/>
    <col min="7" max="7" width="29.28515625" style="92" customWidth="1"/>
    <col min="8" max="8" width="3.28515625" style="92" customWidth="1"/>
    <col min="9" max="9" width="3.7109375" style="99" customWidth="1"/>
    <col min="10" max="10" width="30.28515625" style="92" customWidth="1"/>
    <col min="11" max="11" width="3.7109375" style="92" customWidth="1"/>
    <col min="12" max="12" width="4" style="92" customWidth="1"/>
    <col min="13" max="16384" width="9.140625" style="92"/>
  </cols>
  <sheetData>
    <row r="2" spans="1:11">
      <c r="A2" s="2" t="s">
        <v>249</v>
      </c>
      <c r="B2" s="2" t="s">
        <v>14</v>
      </c>
      <c r="C2" s="3"/>
      <c r="D2" s="3" t="s">
        <v>298</v>
      </c>
      <c r="E2" s="3"/>
      <c r="F2" s="16"/>
      <c r="G2" s="3"/>
      <c r="H2" s="3"/>
      <c r="I2" s="17"/>
      <c r="J2" s="3"/>
      <c r="K2" s="3"/>
    </row>
    <row r="3" spans="1:11">
      <c r="G3" s="276"/>
    </row>
    <row r="4" spans="1:11">
      <c r="D4" s="125"/>
      <c r="E4" s="126"/>
      <c r="F4" s="126"/>
      <c r="G4" s="282"/>
      <c r="H4" s="126"/>
      <c r="I4" s="126"/>
      <c r="J4" s="126"/>
      <c r="K4" s="126"/>
    </row>
    <row r="5" spans="1:11">
      <c r="C5" s="105" t="s">
        <v>0</v>
      </c>
      <c r="D5" s="95" t="s">
        <v>299</v>
      </c>
      <c r="E5" s="96"/>
      <c r="F5" s="98"/>
      <c r="G5" s="275"/>
      <c r="H5" s="96"/>
      <c r="I5" s="100"/>
      <c r="J5" s="96"/>
      <c r="K5" s="103"/>
    </row>
    <row r="6" spans="1:11" ht="223.5" customHeight="1">
      <c r="D6" s="104" t="s">
        <v>1150</v>
      </c>
      <c r="G6" s="276"/>
    </row>
    <row r="7" spans="1:11">
      <c r="C7" s="65" t="s">
        <v>21</v>
      </c>
      <c r="D7" s="112" t="s">
        <v>284</v>
      </c>
      <c r="E7" s="131">
        <v>98</v>
      </c>
      <c r="F7" s="110" t="s">
        <v>4</v>
      </c>
      <c r="G7" s="277"/>
      <c r="H7" s="111" t="s">
        <v>10</v>
      </c>
      <c r="I7" s="112" t="str">
        <f>F7</f>
        <v>m2</v>
      </c>
      <c r="J7" s="106">
        <f>G7*E7</f>
        <v>0</v>
      </c>
      <c r="K7" s="94" t="s">
        <v>1</v>
      </c>
    </row>
    <row r="8" spans="1:11">
      <c r="C8" s="65" t="s">
        <v>20</v>
      </c>
      <c r="D8" s="112" t="s">
        <v>300</v>
      </c>
      <c r="E8" s="131">
        <v>40</v>
      </c>
      <c r="F8" s="110" t="s">
        <v>24</v>
      </c>
      <c r="G8" s="277"/>
      <c r="H8" s="111" t="s">
        <v>10</v>
      </c>
      <c r="I8" s="112" t="str">
        <f>F8</f>
        <v>m'</v>
      </c>
      <c r="J8" s="106">
        <f>G8*E8</f>
        <v>0</v>
      </c>
      <c r="K8" s="94" t="s">
        <v>1</v>
      </c>
    </row>
    <row r="9" spans="1:11">
      <c r="C9" s="65" t="s">
        <v>22</v>
      </c>
      <c r="D9" s="112" t="s">
        <v>301</v>
      </c>
      <c r="E9" s="131">
        <v>7.2</v>
      </c>
      <c r="F9" s="110" t="s">
        <v>24</v>
      </c>
      <c r="G9" s="277"/>
      <c r="H9" s="111" t="s">
        <v>10</v>
      </c>
      <c r="I9" s="112" t="str">
        <f>F9</f>
        <v>m'</v>
      </c>
      <c r="J9" s="106">
        <f>G9*E9</f>
        <v>0</v>
      </c>
      <c r="K9" s="94" t="s">
        <v>1</v>
      </c>
    </row>
    <row r="10" spans="1:11" s="145" customFormat="1">
      <c r="A10" s="144"/>
      <c r="B10" s="144"/>
      <c r="C10" s="154"/>
      <c r="D10" s="152"/>
      <c r="E10" s="135"/>
      <c r="F10" s="165"/>
      <c r="G10" s="286"/>
      <c r="H10" s="151"/>
      <c r="I10" s="152"/>
      <c r="J10" s="150"/>
    </row>
    <row r="11" spans="1:11" ht="15.75" thickBot="1">
      <c r="D11" s="99"/>
      <c r="E11" s="109"/>
      <c r="F11" s="110"/>
      <c r="G11" s="279"/>
      <c r="H11" s="111"/>
      <c r="I11" s="112"/>
      <c r="J11" s="113"/>
    </row>
    <row r="12" spans="1:11" ht="15.75" thickBot="1">
      <c r="A12" s="21" t="str">
        <f>A2</f>
        <v>B</v>
      </c>
      <c r="B12" s="22" t="str">
        <f>B2</f>
        <v>V</v>
      </c>
      <c r="C12" s="20"/>
      <c r="D12" s="20" t="str">
        <f>D2&amp;" SVEUKUPNO"</f>
        <v>KROVOPOKRIVAČKI RADOVI SVEUKUPNO</v>
      </c>
      <c r="E12" s="422">
        <f>SUM(J3:J11)</f>
        <v>0</v>
      </c>
      <c r="F12" s="422"/>
      <c r="G12" s="422"/>
      <c r="H12" s="422"/>
      <c r="I12" s="422"/>
      <c r="J12" s="422"/>
      <c r="K12" s="23" t="s">
        <v>1</v>
      </c>
    </row>
    <row r="13" spans="1:11">
      <c r="E13" s="109"/>
      <c r="F13" s="110"/>
      <c r="G13" s="113"/>
      <c r="H13" s="111"/>
      <c r="I13" s="112"/>
      <c r="J13" s="113"/>
    </row>
    <row r="14" spans="1:11">
      <c r="E14" s="109"/>
      <c r="F14" s="110"/>
      <c r="G14" s="113"/>
      <c r="H14" s="111"/>
      <c r="I14" s="112"/>
      <c r="J14" s="113"/>
    </row>
    <row r="15" spans="1:11">
      <c r="E15" s="109"/>
      <c r="F15" s="110"/>
      <c r="G15" s="113"/>
      <c r="H15" s="111"/>
      <c r="I15" s="112"/>
      <c r="J15" s="113"/>
    </row>
    <row r="16" spans="1:11">
      <c r="E16" s="109"/>
      <c r="F16" s="110"/>
      <c r="G16" s="113"/>
      <c r="H16" s="111"/>
      <c r="I16" s="112"/>
      <c r="J16" s="113"/>
    </row>
    <row r="17" spans="5:10">
      <c r="E17" s="109"/>
      <c r="F17" s="110"/>
      <c r="G17" s="113"/>
      <c r="H17" s="111"/>
      <c r="I17" s="112"/>
      <c r="J17" s="113"/>
    </row>
    <row r="18" spans="5:10">
      <c r="E18" s="109"/>
      <c r="F18" s="110"/>
      <c r="G18" s="113"/>
      <c r="H18" s="111"/>
      <c r="I18" s="112"/>
      <c r="J18" s="113"/>
    </row>
    <row r="19" spans="5:10">
      <c r="E19" s="109"/>
      <c r="F19" s="110"/>
      <c r="G19" s="113"/>
      <c r="H19" s="111"/>
      <c r="I19" s="112"/>
      <c r="J19" s="113"/>
    </row>
    <row r="20" spans="5:10">
      <c r="E20" s="109"/>
      <c r="F20" s="110"/>
      <c r="G20" s="113"/>
      <c r="H20" s="111"/>
      <c r="I20" s="112"/>
      <c r="J20" s="113"/>
    </row>
  </sheetData>
  <sheetProtection algorithmName="SHA-512" hashValue="D6lUUqKaJhFIry+gUSexQ0+URQn6PEVCdYLK6XPWbRoeGaKfaqvcG6F4rkd1x2Zn5/mUpE+fiVyIQfd6fbPF1w==" saltValue="lgfKt1wxK+DyZDaY7tVJsw==" spinCount="100000" sheet="1" objects="1" scenarios="1"/>
  <mergeCells count="1">
    <mergeCell ref="E12:J12"/>
  </mergeCells>
  <pageMargins left="0.7" right="0.7" top="0.75" bottom="0.75" header="0.3" footer="0.3"/>
  <pageSetup paperSize="9" orientation="landscape" horizontalDpi="300" verticalDpi="300" r:id="rId1"/>
  <headerFooter>
    <oddHeader>&amp;LZAJEDNICA SUSRET&amp;CTROŠKOVNIK&amp;Rveljača 2021.</oddHeader>
    <oddFooter>&amp;CKROVOPOKRIVAČKI RADOVI</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27466-1B1F-41FB-AEB3-B6326B5D86E4}">
  <dimension ref="A1:I33"/>
  <sheetViews>
    <sheetView workbookViewId="0">
      <selection activeCell="G45" sqref="G45"/>
    </sheetView>
  </sheetViews>
  <sheetFormatPr defaultRowHeight="15"/>
  <cols>
    <col min="1" max="2" width="2.7109375" style="27" customWidth="1"/>
    <col min="3" max="3" width="3.7109375" style="92" customWidth="1"/>
    <col min="4" max="4" width="58.85546875" style="92" customWidth="1"/>
    <col min="5" max="5" width="59.7109375" style="92" customWidth="1"/>
    <col min="6" max="6" width="3.7109375" style="94" customWidth="1"/>
    <col min="7" max="7" width="7.7109375" style="92" customWidth="1"/>
    <col min="8" max="8" width="3.28515625" style="92" customWidth="1"/>
    <col min="9" max="9" width="3.7109375" style="99" customWidth="1"/>
    <col min="10" max="10" width="7.7109375" style="92" customWidth="1"/>
    <col min="11" max="11" width="3.7109375" style="92" customWidth="1"/>
    <col min="12" max="16384" width="9.140625" style="92"/>
  </cols>
  <sheetData>
    <row r="1" spans="1:9">
      <c r="I1" s="92"/>
    </row>
    <row r="2" spans="1:9">
      <c r="I2" s="92"/>
    </row>
    <row r="3" spans="1:9">
      <c r="A3" s="29" t="s">
        <v>302</v>
      </c>
      <c r="B3" s="29"/>
      <c r="C3" s="30"/>
      <c r="D3" s="30" t="s">
        <v>303</v>
      </c>
      <c r="E3" s="30"/>
      <c r="F3" s="31"/>
      <c r="I3" s="92"/>
    </row>
    <row r="4" spans="1:9">
      <c r="A4" s="167"/>
      <c r="B4" s="167"/>
      <c r="C4" s="110"/>
      <c r="D4" s="110"/>
      <c r="E4" s="110"/>
      <c r="F4" s="117"/>
      <c r="I4" s="92"/>
    </row>
    <row r="5" spans="1:9">
      <c r="A5" s="93" t="str">
        <f>'C I Stolarske stavke'!A121</f>
        <v>C</v>
      </c>
      <c r="B5" s="122" t="str">
        <f>'C I Stolarske stavke'!B121</f>
        <v>I</v>
      </c>
      <c r="D5" s="92" t="str">
        <f>'C I Stolarske stavke'!D121</f>
        <v>STOLARSKE STAVKE SVEUKUPNO</v>
      </c>
      <c r="E5" s="120">
        <f>'C I Stolarske stavke'!E121</f>
        <v>0</v>
      </c>
      <c r="F5" s="121"/>
      <c r="I5" s="92"/>
    </row>
    <row r="6" spans="1:9">
      <c r="A6" s="93"/>
      <c r="B6" s="122"/>
      <c r="E6" s="120"/>
      <c r="F6" s="121"/>
      <c r="I6" s="92"/>
    </row>
    <row r="7" spans="1:9">
      <c r="A7" s="93" t="str">
        <f>'C II Bravarske stavke'!A49</f>
        <v>C</v>
      </c>
      <c r="B7" s="122" t="str">
        <f>'C II Bravarske stavke'!B49</f>
        <v>II</v>
      </c>
      <c r="D7" s="92" t="str">
        <f>'C II Bravarske stavke'!D49</f>
        <v>BRAVARSKE STAVKE SVEUKUPNO</v>
      </c>
      <c r="E7" s="120">
        <f>'C II Bravarske stavke'!E49</f>
        <v>0</v>
      </c>
      <c r="F7" s="121"/>
      <c r="I7" s="92"/>
    </row>
    <row r="8" spans="1:9">
      <c r="E8" s="109"/>
      <c r="F8" s="110"/>
      <c r="I8" s="92"/>
    </row>
    <row r="9" spans="1:9">
      <c r="A9" s="93" t="str">
        <f>'C III Gipskartonski'!A88</f>
        <v>C</v>
      </c>
      <c r="B9" s="122" t="str">
        <f>'C III Gipskartonski'!B88</f>
        <v>III</v>
      </c>
      <c r="D9" s="92" t="str">
        <f>'C III Gipskartonski'!D88</f>
        <v>GIPSKARTONSKI RADOVI SVEUKUPNO</v>
      </c>
      <c r="E9" s="120">
        <f>'C III Gipskartonski'!E88</f>
        <v>0</v>
      </c>
      <c r="F9" s="121"/>
      <c r="I9" s="92"/>
    </row>
    <row r="10" spans="1:9">
      <c r="A10" s="93"/>
      <c r="B10" s="122"/>
      <c r="E10" s="120"/>
      <c r="F10" s="121"/>
      <c r="I10" s="92"/>
    </row>
    <row r="11" spans="1:9">
      <c r="A11" s="93" t="str">
        <f>'C IV Plivajući pod'!A34</f>
        <v>C</v>
      </c>
      <c r="B11" s="122" t="str">
        <f>'C IV Plivajući pod'!B34</f>
        <v>IV</v>
      </c>
      <c r="D11" s="92" t="str">
        <f>'C IV Plivajući pod'!D34</f>
        <v>PLIVAJUĆI POD SVEUKUPNO</v>
      </c>
      <c r="E11" s="120">
        <f>'C IV Plivajući pod'!E34</f>
        <v>0</v>
      </c>
      <c r="F11" s="121"/>
      <c r="I11" s="92"/>
    </row>
    <row r="12" spans="1:9">
      <c r="B12" s="119"/>
      <c r="E12" s="109"/>
      <c r="F12" s="110"/>
      <c r="I12" s="92"/>
    </row>
    <row r="13" spans="1:9">
      <c r="A13" s="27" t="str">
        <f>'C V Podne obloge'!A77</f>
        <v>C</v>
      </c>
      <c r="B13" s="119" t="str">
        <f>'C V Podne obloge'!B77</f>
        <v>V</v>
      </c>
      <c r="C13" s="27"/>
      <c r="D13" s="56" t="str">
        <f>'C V Podne obloge'!D77</f>
        <v>PODNE OBLOGE SVEUKUPNO</v>
      </c>
      <c r="E13" s="62">
        <f>'C V Podne obloge'!E77</f>
        <v>0</v>
      </c>
      <c r="F13" s="121"/>
      <c r="I13" s="92"/>
    </row>
    <row r="14" spans="1:9">
      <c r="B14" s="119"/>
      <c r="C14" s="27"/>
      <c r="D14" s="56"/>
      <c r="E14" s="62"/>
      <c r="F14" s="121"/>
      <c r="I14" s="92"/>
    </row>
    <row r="15" spans="1:9">
      <c r="A15" s="27" t="str">
        <f>'C VI Zidne obloge'!A31</f>
        <v>C</v>
      </c>
      <c r="B15" s="119" t="str">
        <f>'C VI Zidne obloge'!B31</f>
        <v>VI</v>
      </c>
      <c r="C15" s="56"/>
      <c r="D15" s="56" t="str">
        <f>'C VI Zidne obloge'!D31</f>
        <v>ZIDNE OBLOGE SVEUKUPNO</v>
      </c>
      <c r="E15" s="62">
        <f>'C VI Zidne obloge'!E31</f>
        <v>0</v>
      </c>
      <c r="F15" s="121"/>
      <c r="I15" s="92"/>
    </row>
    <row r="16" spans="1:9">
      <c r="B16" s="119"/>
      <c r="C16" s="27"/>
      <c r="D16" s="56"/>
      <c r="E16" s="62"/>
      <c r="F16" s="121"/>
      <c r="I16" s="92"/>
    </row>
    <row r="17" spans="1:9">
      <c r="A17" s="27" t="str">
        <f>'C VII Zbukanje'!A28</f>
        <v>C</v>
      </c>
      <c r="B17" s="119" t="str">
        <f>'C VII Zbukanje'!B28</f>
        <v>VII</v>
      </c>
      <c r="C17" s="56"/>
      <c r="D17" s="56" t="str">
        <f>'C VII Zbukanje'!D28</f>
        <v>ŽBUKANJE SVEUKUPNO</v>
      </c>
      <c r="E17" s="62">
        <f>'C VII Zbukanje'!E28</f>
        <v>0</v>
      </c>
      <c r="F17" s="121"/>
      <c r="I17" s="92"/>
    </row>
    <row r="18" spans="1:9">
      <c r="B18" s="119"/>
      <c r="D18" s="56"/>
      <c r="E18" s="109"/>
      <c r="F18" s="110"/>
      <c r="I18" s="92"/>
    </row>
    <row r="19" spans="1:9">
      <c r="A19" s="27" t="str">
        <f>'C VIII Licenje'!A37</f>
        <v>C</v>
      </c>
      <c r="B19" s="119" t="str">
        <f>'C VIII Licenje'!B37</f>
        <v>VIII</v>
      </c>
      <c r="C19" s="56"/>
      <c r="D19" s="56" t="str">
        <f>'C VIII Licenje'!D37</f>
        <v>SOBOSLIKARSKO-LIČILAČKI RADOVI SVEUKUPNO</v>
      </c>
      <c r="E19" s="62">
        <f>'C VIII Licenje'!E37</f>
        <v>0</v>
      </c>
      <c r="F19" s="110"/>
      <c r="I19" s="92"/>
    </row>
    <row r="20" spans="1:9">
      <c r="D20" s="56"/>
      <c r="E20" s="109"/>
      <c r="F20" s="110"/>
      <c r="I20" s="92"/>
    </row>
    <row r="21" spans="1:9">
      <c r="A21" s="27" t="str">
        <f>'C IX Fasada'!A38</f>
        <v>C</v>
      </c>
      <c r="B21" s="27" t="str">
        <f>'C IX Fasada'!B38</f>
        <v>IX</v>
      </c>
      <c r="C21" s="56"/>
      <c r="D21" s="56" t="str">
        <f>'C IX Fasada'!D38</f>
        <v>FASADERSKI RADOVI SVEUKUPNO</v>
      </c>
      <c r="E21" s="62">
        <f>'C IX Fasada'!E38</f>
        <v>0</v>
      </c>
      <c r="F21" s="110"/>
      <c r="I21" s="92"/>
    </row>
    <row r="22" spans="1:9">
      <c r="E22" s="109"/>
      <c r="F22" s="110"/>
      <c r="I22" s="92"/>
    </row>
    <row r="23" spans="1:9">
      <c r="A23" s="27" t="str">
        <f>'C X Limarski radovi'!A14</f>
        <v>C</v>
      </c>
      <c r="B23" s="27" t="str">
        <f>'C X Limarski radovi'!B14</f>
        <v>X</v>
      </c>
      <c r="C23" s="56"/>
      <c r="D23" s="56" t="str">
        <f>'C X Limarski radovi'!D14</f>
        <v>LIMARSKI RADOVI SVEUKUPNO</v>
      </c>
      <c r="E23" s="62">
        <f>'C X Limarski radovi'!E14</f>
        <v>0</v>
      </c>
      <c r="F23" s="110"/>
      <c r="I23" s="92"/>
    </row>
    <row r="24" spans="1:9">
      <c r="C24" s="56"/>
      <c r="D24" s="56"/>
      <c r="E24" s="62"/>
      <c r="F24" s="110"/>
      <c r="I24" s="92"/>
    </row>
    <row r="25" spans="1:9">
      <c r="A25" s="27" t="str">
        <f>'C XI Kamenarski radovi'!A14</f>
        <v>C</v>
      </c>
      <c r="B25" s="27" t="str">
        <f>'C XI Kamenarski radovi'!B14</f>
        <v>XI</v>
      </c>
      <c r="C25" s="56"/>
      <c r="D25" s="56" t="str">
        <f>'C XI Kamenarski radovi'!D14</f>
        <v>KAMENARSKI RADOVI SVEUKUPNO</v>
      </c>
      <c r="E25" s="62">
        <f>'C XI Kamenarski radovi'!E14</f>
        <v>0</v>
      </c>
      <c r="F25" s="110"/>
      <c r="I25" s="92"/>
    </row>
    <row r="26" spans="1:9">
      <c r="E26" s="109"/>
      <c r="F26" s="110"/>
      <c r="I26" s="92"/>
    </row>
    <row r="27" spans="1:9">
      <c r="A27" s="32" t="s">
        <v>302</v>
      </c>
      <c r="B27" s="33"/>
      <c r="C27" s="95"/>
      <c r="D27" s="95" t="str">
        <f>D3&amp; " UKUPNO"</f>
        <v>OBRTNIČKI RADOVI UKUPNO</v>
      </c>
      <c r="E27" s="123">
        <f>SUM(E4:E26)</f>
        <v>0</v>
      </c>
      <c r="F27" s="124"/>
      <c r="I27" s="92"/>
    </row>
    <row r="28" spans="1:9">
      <c r="I28" s="92"/>
    </row>
    <row r="29" spans="1:9">
      <c r="D29" s="65" t="s">
        <v>782</v>
      </c>
      <c r="E29" s="120">
        <f>E27*0.25</f>
        <v>0</v>
      </c>
      <c r="I29" s="92"/>
    </row>
    <row r="30" spans="1:9" ht="15" customHeight="1">
      <c r="D30" s="64"/>
      <c r="I30" s="92"/>
    </row>
    <row r="31" spans="1:9">
      <c r="A31" s="32" t="s">
        <v>302</v>
      </c>
      <c r="B31" s="33"/>
      <c r="C31" s="95"/>
      <c r="D31" s="95" t="str">
        <f>D3&amp; " SVEUKUPNO"</f>
        <v>OBRTNIČKI RADOVI SVEUKUPNO</v>
      </c>
      <c r="E31" s="123">
        <f>SUM(E27:E30)</f>
        <v>0</v>
      </c>
      <c r="F31" s="124"/>
      <c r="I31" s="92"/>
    </row>
    <row r="32" spans="1:9">
      <c r="D32" s="64"/>
      <c r="I32" s="92"/>
    </row>
    <row r="33" spans="4:4">
      <c r="D33" s="64"/>
    </row>
  </sheetData>
  <sheetProtection algorithmName="SHA-512" hashValue="ATxj943tJpYJb5fYwwWW3WPAFvzFSN1LceC9jZk+ks747z+IVaD4pSbJjbrDidzLGYwGMGIRNIp4aTPJezfjBg==" saltValue="OF2jzx1EFZ3tEzuYk/ckSw==" spinCount="100000" sheet="1" objects="1" scenarios="1"/>
  <pageMargins left="0.7" right="0.7" top="0.75" bottom="0.75" header="0.3" footer="0.3"/>
  <pageSetup paperSize="9" orientation="landscape" horizontalDpi="300" verticalDpi="300" r:id="rId1"/>
  <headerFooter>
    <oddHeader>&amp;LZAJEDNICA SUSRET&amp;CTROŠKOVNIK&amp;Rožujak 2021.</oddHeader>
    <oddFooter>&amp;COBRTNIČKI RADOVI</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1C2E9-D1D0-4BE6-ACB5-EAF5D013E777}">
  <dimension ref="A2:K129"/>
  <sheetViews>
    <sheetView workbookViewId="0">
      <selection activeCell="P119" sqref="P119"/>
    </sheetView>
  </sheetViews>
  <sheetFormatPr defaultColWidth="9.140625" defaultRowHeight="15"/>
  <cols>
    <col min="1" max="2" width="2.7109375" style="93" customWidth="1"/>
    <col min="3" max="3" width="3.7109375" style="92" customWidth="1"/>
    <col min="4" max="4" width="43.28515625" style="92" customWidth="1"/>
    <col min="5" max="5" width="4.7109375" style="92" customWidth="1"/>
    <col min="6" max="6" width="3.7109375" style="94" customWidth="1"/>
    <col min="7" max="7" width="30.140625" style="92" customWidth="1"/>
    <col min="8" max="8" width="3.28515625" style="92" customWidth="1"/>
    <col min="9" max="9" width="3.7109375" style="99" customWidth="1"/>
    <col min="10" max="10" width="30.28515625" style="92" customWidth="1"/>
    <col min="11" max="11" width="3.7109375" style="92" customWidth="1"/>
    <col min="12" max="12" width="4.42578125" style="92" customWidth="1"/>
    <col min="13" max="16384" width="9.140625" style="92"/>
  </cols>
  <sheetData>
    <row r="2" spans="1:11">
      <c r="A2" s="2" t="s">
        <v>302</v>
      </c>
      <c r="B2" s="2" t="s">
        <v>11</v>
      </c>
      <c r="C2" s="3"/>
      <c r="D2" s="3" t="s">
        <v>304</v>
      </c>
      <c r="E2" s="3"/>
      <c r="F2" s="16"/>
      <c r="G2" s="3"/>
      <c r="H2" s="3"/>
      <c r="I2" s="17"/>
      <c r="J2" s="3"/>
      <c r="K2" s="3"/>
    </row>
    <row r="3" spans="1:11">
      <c r="D3" s="125"/>
      <c r="E3" s="126"/>
      <c r="F3" s="126"/>
      <c r="G3" s="282"/>
      <c r="H3" s="126"/>
      <c r="I3" s="126"/>
      <c r="J3" s="126"/>
      <c r="K3" s="126"/>
    </row>
    <row r="4" spans="1:11">
      <c r="C4" s="105" t="s">
        <v>0</v>
      </c>
      <c r="D4" s="95" t="s">
        <v>305</v>
      </c>
      <c r="E4" s="96"/>
      <c r="F4" s="98"/>
      <c r="G4" s="275"/>
      <c r="H4" s="96"/>
      <c r="I4" s="100"/>
      <c r="J4" s="96"/>
      <c r="K4" s="103"/>
    </row>
    <row r="5" spans="1:11" ht="138.75" customHeight="1">
      <c r="D5" s="104" t="s">
        <v>1151</v>
      </c>
      <c r="G5" s="276"/>
    </row>
    <row r="6" spans="1:11" s="145" customFormat="1">
      <c r="A6" s="144"/>
      <c r="B6" s="144"/>
      <c r="C6" s="148"/>
      <c r="D6" s="148" t="s">
        <v>306</v>
      </c>
      <c r="E6" s="149">
        <v>1</v>
      </c>
      <c r="F6" s="168" t="s">
        <v>307</v>
      </c>
      <c r="G6" s="286"/>
      <c r="H6" s="151" t="s">
        <v>10</v>
      </c>
      <c r="I6" s="152" t="str">
        <f>F6</f>
        <v>kom.</v>
      </c>
      <c r="J6" s="150">
        <f>G6*E6</f>
        <v>0</v>
      </c>
      <c r="K6" s="145" t="s">
        <v>1</v>
      </c>
    </row>
    <row r="7" spans="1:11" s="145" customFormat="1">
      <c r="A7" s="144"/>
      <c r="B7" s="144"/>
      <c r="C7" s="148"/>
      <c r="D7" s="148"/>
      <c r="E7" s="149"/>
      <c r="F7" s="168"/>
      <c r="G7" s="286"/>
      <c r="H7" s="151"/>
      <c r="I7" s="152"/>
      <c r="J7" s="150"/>
    </row>
    <row r="8" spans="1:11">
      <c r="C8" s="105" t="s">
        <v>2</v>
      </c>
      <c r="D8" s="95" t="s">
        <v>308</v>
      </c>
      <c r="E8" s="96"/>
      <c r="F8" s="98"/>
      <c r="G8" s="275"/>
      <c r="H8" s="96"/>
      <c r="I8" s="100"/>
      <c r="J8" s="96"/>
      <c r="K8" s="103"/>
    </row>
    <row r="9" spans="1:11" ht="148.5" customHeight="1">
      <c r="D9" s="104" t="s">
        <v>1152</v>
      </c>
      <c r="G9" s="276"/>
    </row>
    <row r="10" spans="1:11" s="145" customFormat="1">
      <c r="A10" s="144"/>
      <c r="B10" s="144"/>
      <c r="C10" s="148"/>
      <c r="D10" s="148" t="s">
        <v>309</v>
      </c>
      <c r="E10" s="149">
        <v>1</v>
      </c>
      <c r="F10" s="168" t="s">
        <v>307</v>
      </c>
      <c r="G10" s="286"/>
      <c r="H10" s="151" t="s">
        <v>10</v>
      </c>
      <c r="I10" s="152" t="str">
        <f>F10</f>
        <v>kom.</v>
      </c>
      <c r="J10" s="150">
        <f>G10*E10</f>
        <v>0</v>
      </c>
      <c r="K10" s="145" t="s">
        <v>1</v>
      </c>
    </row>
    <row r="11" spans="1:11" s="145" customFormat="1">
      <c r="A11" s="144"/>
      <c r="B11" s="144"/>
      <c r="C11" s="148"/>
      <c r="D11" s="148" t="s">
        <v>306</v>
      </c>
      <c r="E11" s="149">
        <v>2</v>
      </c>
      <c r="F11" s="168" t="s">
        <v>307</v>
      </c>
      <c r="G11" s="286"/>
      <c r="H11" s="151" t="s">
        <v>10</v>
      </c>
      <c r="I11" s="152" t="str">
        <f>F11</f>
        <v>kom.</v>
      </c>
      <c r="J11" s="150">
        <f>G11*E11</f>
        <v>0</v>
      </c>
      <c r="K11" s="145" t="s">
        <v>1</v>
      </c>
    </row>
    <row r="12" spans="1:11" s="145" customFormat="1">
      <c r="A12" s="144"/>
      <c r="B12" s="144"/>
      <c r="C12" s="148"/>
      <c r="D12" s="148"/>
      <c r="E12" s="149"/>
      <c r="F12" s="168"/>
      <c r="G12" s="286"/>
      <c r="H12" s="151"/>
      <c r="I12" s="152"/>
      <c r="J12" s="150"/>
    </row>
    <row r="13" spans="1:11">
      <c r="C13" s="105" t="s">
        <v>3</v>
      </c>
      <c r="D13" s="95" t="s">
        <v>310</v>
      </c>
      <c r="E13" s="96"/>
      <c r="F13" s="98"/>
      <c r="G13" s="275"/>
      <c r="H13" s="96"/>
      <c r="I13" s="100"/>
      <c r="J13" s="96"/>
      <c r="K13" s="103"/>
    </row>
    <row r="14" spans="1:11" ht="264.75" customHeight="1">
      <c r="D14" s="77" t="s">
        <v>1156</v>
      </c>
      <c r="G14" s="276"/>
    </row>
    <row r="15" spans="1:11" s="145" customFormat="1">
      <c r="A15" s="144"/>
      <c r="B15" s="144"/>
      <c r="C15" s="148"/>
      <c r="D15" s="148" t="s">
        <v>309</v>
      </c>
      <c r="E15" s="149">
        <v>3</v>
      </c>
      <c r="F15" s="168" t="s">
        <v>307</v>
      </c>
      <c r="G15" s="286"/>
      <c r="H15" s="151" t="s">
        <v>10</v>
      </c>
      <c r="I15" s="152" t="str">
        <f>F15</f>
        <v>kom.</v>
      </c>
      <c r="J15" s="150">
        <f>G15*E15</f>
        <v>0</v>
      </c>
      <c r="K15" s="145" t="s">
        <v>1</v>
      </c>
    </row>
    <row r="16" spans="1:11" s="145" customFormat="1">
      <c r="A16" s="144"/>
      <c r="B16" s="144"/>
      <c r="C16" s="148"/>
      <c r="D16" s="148" t="s">
        <v>306</v>
      </c>
      <c r="E16" s="149">
        <v>1</v>
      </c>
      <c r="F16" s="168" t="s">
        <v>307</v>
      </c>
      <c r="G16" s="286"/>
      <c r="H16" s="151" t="s">
        <v>10</v>
      </c>
      <c r="I16" s="152" t="str">
        <f>F16</f>
        <v>kom.</v>
      </c>
      <c r="J16" s="150">
        <f>G16*E16</f>
        <v>0</v>
      </c>
      <c r="K16" s="145" t="s">
        <v>1</v>
      </c>
    </row>
    <row r="17" spans="1:11" s="145" customFormat="1">
      <c r="A17" s="144"/>
      <c r="B17" s="144"/>
      <c r="C17" s="148"/>
      <c r="D17" s="148"/>
      <c r="E17" s="149"/>
      <c r="F17" s="168"/>
      <c r="G17" s="286"/>
      <c r="H17" s="151"/>
      <c r="I17" s="152"/>
      <c r="J17" s="150"/>
    </row>
    <row r="18" spans="1:11">
      <c r="C18" s="105" t="s">
        <v>5</v>
      </c>
      <c r="D18" s="95" t="s">
        <v>311</v>
      </c>
      <c r="E18" s="96"/>
      <c r="F18" s="98"/>
      <c r="G18" s="275"/>
      <c r="H18" s="96"/>
      <c r="I18" s="100"/>
      <c r="J18" s="96"/>
      <c r="K18" s="103"/>
    </row>
    <row r="19" spans="1:11" ht="132" customHeight="1">
      <c r="D19" s="104" t="s">
        <v>1153</v>
      </c>
      <c r="G19" s="276"/>
    </row>
    <row r="20" spans="1:11" s="145" customFormat="1">
      <c r="A20" s="144"/>
      <c r="B20" s="144"/>
      <c r="C20" s="148"/>
      <c r="D20" s="148" t="s">
        <v>306</v>
      </c>
      <c r="E20" s="149">
        <v>1</v>
      </c>
      <c r="F20" s="168" t="s">
        <v>307</v>
      </c>
      <c r="G20" s="286"/>
      <c r="H20" s="151" t="s">
        <v>10</v>
      </c>
      <c r="I20" s="152" t="str">
        <f>F20</f>
        <v>kom.</v>
      </c>
      <c r="J20" s="150">
        <f>G20*E20</f>
        <v>0</v>
      </c>
      <c r="K20" s="145" t="s">
        <v>1</v>
      </c>
    </row>
    <row r="21" spans="1:11" s="145" customFormat="1">
      <c r="A21" s="144"/>
      <c r="B21" s="144"/>
      <c r="C21" s="148"/>
      <c r="D21" s="148"/>
      <c r="E21" s="149"/>
      <c r="F21" s="168"/>
      <c r="G21" s="286"/>
      <c r="H21" s="151"/>
      <c r="I21" s="152"/>
      <c r="J21" s="150"/>
    </row>
    <row r="22" spans="1:11">
      <c r="C22" s="105" t="s">
        <v>6</v>
      </c>
      <c r="D22" s="95" t="s">
        <v>312</v>
      </c>
      <c r="E22" s="96"/>
      <c r="F22" s="98"/>
      <c r="G22" s="275"/>
      <c r="H22" s="96"/>
      <c r="I22" s="100"/>
      <c r="J22" s="96"/>
      <c r="K22" s="103"/>
    </row>
    <row r="23" spans="1:11" ht="141.75" customHeight="1">
      <c r="D23" s="104" t="s">
        <v>1154</v>
      </c>
      <c r="G23" s="276"/>
    </row>
    <row r="24" spans="1:11" s="145" customFormat="1">
      <c r="A24" s="144"/>
      <c r="B24" s="144"/>
      <c r="C24" s="148"/>
      <c r="D24" s="148" t="s">
        <v>306</v>
      </c>
      <c r="E24" s="149">
        <v>2</v>
      </c>
      <c r="F24" s="168" t="s">
        <v>307</v>
      </c>
      <c r="G24" s="286"/>
      <c r="H24" s="151" t="s">
        <v>10</v>
      </c>
      <c r="I24" s="152" t="str">
        <f>F24</f>
        <v>kom.</v>
      </c>
      <c r="J24" s="150">
        <f>G24*E24</f>
        <v>0</v>
      </c>
      <c r="K24" s="145" t="s">
        <v>1</v>
      </c>
    </row>
    <row r="25" spans="1:11">
      <c r="D25" s="99"/>
      <c r="E25" s="109"/>
      <c r="F25" s="117"/>
      <c r="G25" s="279"/>
      <c r="H25" s="111"/>
      <c r="I25" s="112"/>
      <c r="J25" s="113"/>
    </row>
    <row r="26" spans="1:11" ht="15.75" customHeight="1">
      <c r="C26" s="105" t="s">
        <v>7</v>
      </c>
      <c r="D26" s="95" t="s">
        <v>313</v>
      </c>
      <c r="E26" s="96"/>
      <c r="F26" s="98"/>
      <c r="G26" s="275"/>
      <c r="H26" s="96"/>
      <c r="I26" s="100"/>
      <c r="J26" s="96"/>
      <c r="K26" s="103"/>
    </row>
    <row r="27" spans="1:11" ht="147.75" customHeight="1">
      <c r="D27" s="104" t="s">
        <v>1155</v>
      </c>
      <c r="G27" s="276"/>
    </row>
    <row r="28" spans="1:11" s="145" customFormat="1">
      <c r="A28" s="144"/>
      <c r="B28" s="144"/>
      <c r="C28" s="148"/>
      <c r="D28" s="148" t="s">
        <v>306</v>
      </c>
      <c r="E28" s="149">
        <v>2</v>
      </c>
      <c r="F28" s="168" t="s">
        <v>307</v>
      </c>
      <c r="G28" s="286"/>
      <c r="H28" s="151" t="s">
        <v>10</v>
      </c>
      <c r="I28" s="152" t="str">
        <f>F28</f>
        <v>kom.</v>
      </c>
      <c r="J28" s="150">
        <f>G28*E28</f>
        <v>0</v>
      </c>
      <c r="K28" s="145" t="s">
        <v>1</v>
      </c>
    </row>
    <row r="29" spans="1:11" s="145" customFormat="1">
      <c r="A29" s="144"/>
      <c r="B29" s="144"/>
      <c r="C29" s="148"/>
      <c r="D29" s="148"/>
      <c r="E29" s="149"/>
      <c r="F29" s="168"/>
      <c r="G29" s="286"/>
      <c r="H29" s="151"/>
      <c r="I29" s="152"/>
      <c r="J29" s="150"/>
    </row>
    <row r="30" spans="1:11" ht="15.75" customHeight="1">
      <c r="C30" s="105" t="s">
        <v>8</v>
      </c>
      <c r="D30" s="95" t="s">
        <v>314</v>
      </c>
      <c r="E30" s="96"/>
      <c r="F30" s="98"/>
      <c r="G30" s="275"/>
      <c r="H30" s="96"/>
      <c r="I30" s="100"/>
      <c r="J30" s="96"/>
      <c r="K30" s="103"/>
    </row>
    <row r="31" spans="1:11" ht="243.75" customHeight="1">
      <c r="D31" s="104" t="s">
        <v>1157</v>
      </c>
      <c r="G31" s="276"/>
    </row>
    <row r="32" spans="1:11" s="145" customFormat="1">
      <c r="A32" s="144"/>
      <c r="B32" s="144"/>
      <c r="C32" s="148"/>
      <c r="D32" s="148" t="s">
        <v>309</v>
      </c>
      <c r="E32" s="149">
        <v>2</v>
      </c>
      <c r="F32" s="168" t="s">
        <v>307</v>
      </c>
      <c r="G32" s="286"/>
      <c r="H32" s="151" t="s">
        <v>10</v>
      </c>
      <c r="I32" s="152" t="str">
        <f>F32</f>
        <v>kom.</v>
      </c>
      <c r="J32" s="150">
        <f>G32*E32</f>
        <v>0</v>
      </c>
      <c r="K32" s="145" t="s">
        <v>1</v>
      </c>
    </row>
    <row r="33" spans="1:11" s="145" customFormat="1">
      <c r="A33" s="144"/>
      <c r="B33" s="144"/>
      <c r="C33" s="148"/>
      <c r="D33" s="148"/>
      <c r="E33" s="149"/>
      <c r="F33" s="168"/>
      <c r="G33" s="286"/>
      <c r="H33" s="151"/>
      <c r="I33" s="152"/>
      <c r="J33" s="150"/>
    </row>
    <row r="34" spans="1:11" s="145" customFormat="1">
      <c r="A34" s="144"/>
      <c r="B34" s="144"/>
      <c r="C34" s="148"/>
      <c r="D34" s="148"/>
      <c r="E34" s="149"/>
      <c r="F34" s="168"/>
      <c r="G34" s="286"/>
      <c r="H34" s="151"/>
      <c r="I34" s="152"/>
      <c r="J34" s="150"/>
    </row>
    <row r="35" spans="1:11">
      <c r="C35" s="105" t="s">
        <v>9</v>
      </c>
      <c r="D35" s="95" t="s">
        <v>315</v>
      </c>
      <c r="E35" s="96"/>
      <c r="F35" s="98"/>
      <c r="G35" s="275"/>
      <c r="H35" s="96"/>
      <c r="I35" s="100"/>
      <c r="J35" s="96"/>
      <c r="K35" s="103"/>
    </row>
    <row r="36" spans="1:11" ht="225.75" customHeight="1">
      <c r="D36" s="104" t="s">
        <v>316</v>
      </c>
      <c r="G36" s="276"/>
    </row>
    <row r="37" spans="1:11" s="145" customFormat="1">
      <c r="A37" s="144"/>
      <c r="B37" s="144"/>
      <c r="C37" s="148"/>
      <c r="D37" s="148"/>
      <c r="E37" s="149">
        <v>1</v>
      </c>
      <c r="F37" s="168" t="s">
        <v>307</v>
      </c>
      <c r="G37" s="286"/>
      <c r="H37" s="151" t="s">
        <v>10</v>
      </c>
      <c r="I37" s="152" t="str">
        <f>F37</f>
        <v>kom.</v>
      </c>
      <c r="J37" s="150">
        <f>G37*E37</f>
        <v>0</v>
      </c>
      <c r="K37" s="145" t="s">
        <v>1</v>
      </c>
    </row>
    <row r="38" spans="1:11" s="145" customFormat="1">
      <c r="A38" s="144"/>
      <c r="B38" s="144"/>
      <c r="C38" s="148"/>
      <c r="D38" s="148"/>
      <c r="E38" s="149"/>
      <c r="F38" s="168"/>
      <c r="G38" s="286"/>
      <c r="H38" s="151"/>
      <c r="I38" s="152"/>
      <c r="J38" s="150"/>
    </row>
    <row r="39" spans="1:11">
      <c r="C39" s="105" t="s">
        <v>16</v>
      </c>
      <c r="D39" s="95" t="s">
        <v>317</v>
      </c>
      <c r="E39" s="96"/>
      <c r="F39" s="98"/>
      <c r="G39" s="275"/>
      <c r="H39" s="96"/>
      <c r="I39" s="100"/>
      <c r="J39" s="96"/>
      <c r="K39" s="103"/>
    </row>
    <row r="40" spans="1:11" ht="192" customHeight="1">
      <c r="D40" s="104" t="s">
        <v>318</v>
      </c>
      <c r="G40" s="276"/>
    </row>
    <row r="41" spans="1:11" s="145" customFormat="1">
      <c r="A41" s="144"/>
      <c r="B41" s="144"/>
      <c r="C41" s="148"/>
      <c r="D41" s="148"/>
      <c r="E41" s="149">
        <v>1</v>
      </c>
      <c r="F41" s="168" t="s">
        <v>307</v>
      </c>
      <c r="G41" s="286"/>
      <c r="H41" s="151" t="s">
        <v>10</v>
      </c>
      <c r="I41" s="152" t="str">
        <f>F41</f>
        <v>kom.</v>
      </c>
      <c r="J41" s="150">
        <f>G41*E41</f>
        <v>0</v>
      </c>
      <c r="K41" s="145" t="s">
        <v>1</v>
      </c>
    </row>
    <row r="42" spans="1:11" s="145" customFormat="1">
      <c r="A42" s="144"/>
      <c r="B42" s="144"/>
      <c r="C42" s="148"/>
      <c r="D42" s="148"/>
      <c r="E42" s="149"/>
      <c r="F42" s="168"/>
      <c r="G42" s="286"/>
      <c r="H42" s="151"/>
      <c r="I42" s="152"/>
      <c r="J42" s="150"/>
    </row>
    <row r="43" spans="1:11">
      <c r="C43" s="105" t="s">
        <v>17</v>
      </c>
      <c r="D43" s="95" t="s">
        <v>319</v>
      </c>
      <c r="E43" s="96"/>
      <c r="F43" s="98"/>
      <c r="G43" s="275"/>
      <c r="H43" s="96"/>
      <c r="I43" s="100"/>
      <c r="J43" s="96"/>
      <c r="K43" s="103"/>
    </row>
    <row r="44" spans="1:11" ht="171" customHeight="1">
      <c r="D44" s="104" t="s">
        <v>320</v>
      </c>
      <c r="G44" s="276"/>
    </row>
    <row r="45" spans="1:11" s="145" customFormat="1">
      <c r="A45" s="144"/>
      <c r="B45" s="144"/>
      <c r="C45" s="148"/>
      <c r="D45" s="148"/>
      <c r="E45" s="149">
        <v>1</v>
      </c>
      <c r="F45" s="168" t="s">
        <v>307</v>
      </c>
      <c r="G45" s="286"/>
      <c r="H45" s="151" t="s">
        <v>10</v>
      </c>
      <c r="I45" s="152" t="str">
        <f>F45</f>
        <v>kom.</v>
      </c>
      <c r="J45" s="150">
        <f>G45*E45</f>
        <v>0</v>
      </c>
      <c r="K45" s="145" t="s">
        <v>1</v>
      </c>
    </row>
    <row r="46" spans="1:11" s="145" customFormat="1">
      <c r="A46" s="144"/>
      <c r="B46" s="144"/>
      <c r="C46" s="148"/>
      <c r="D46" s="148"/>
      <c r="E46" s="149"/>
      <c r="F46" s="168"/>
      <c r="G46" s="286"/>
      <c r="H46" s="151"/>
      <c r="I46" s="152"/>
      <c r="J46" s="150"/>
    </row>
    <row r="47" spans="1:11">
      <c r="C47" s="105" t="s">
        <v>18</v>
      </c>
      <c r="D47" s="95" t="s">
        <v>321</v>
      </c>
      <c r="E47" s="96"/>
      <c r="F47" s="98"/>
      <c r="G47" s="275"/>
      <c r="H47" s="96"/>
      <c r="I47" s="100"/>
      <c r="J47" s="96"/>
      <c r="K47" s="103"/>
    </row>
    <row r="48" spans="1:11" ht="216.75" customHeight="1">
      <c r="D48" s="104" t="s">
        <v>1158</v>
      </c>
      <c r="G48" s="276"/>
    </row>
    <row r="49" spans="1:11" s="145" customFormat="1">
      <c r="A49" s="144"/>
      <c r="B49" s="144"/>
      <c r="C49" s="148"/>
      <c r="D49" s="148" t="s">
        <v>309</v>
      </c>
      <c r="E49" s="149">
        <v>1</v>
      </c>
      <c r="F49" s="168" t="s">
        <v>307</v>
      </c>
      <c r="G49" s="286"/>
      <c r="H49" s="151" t="s">
        <v>10</v>
      </c>
      <c r="I49" s="152" t="str">
        <f>F49</f>
        <v>kom.</v>
      </c>
      <c r="J49" s="150">
        <f>G49*E49</f>
        <v>0</v>
      </c>
      <c r="K49" s="145" t="s">
        <v>1</v>
      </c>
    </row>
    <row r="50" spans="1:11" s="145" customFormat="1">
      <c r="A50" s="144"/>
      <c r="B50" s="144"/>
      <c r="C50" s="148"/>
      <c r="D50" s="148"/>
      <c r="E50" s="149"/>
      <c r="F50" s="168"/>
      <c r="G50" s="290"/>
      <c r="H50" s="151"/>
      <c r="I50" s="152"/>
      <c r="J50" s="264"/>
    </row>
    <row r="51" spans="1:11" s="145" customFormat="1">
      <c r="A51" s="144"/>
      <c r="B51" s="144"/>
      <c r="C51" s="148"/>
      <c r="D51" s="148"/>
      <c r="E51" s="149"/>
      <c r="F51" s="168"/>
      <c r="G51" s="290"/>
      <c r="H51" s="151"/>
      <c r="I51" s="152"/>
      <c r="J51" s="264"/>
    </row>
    <row r="52" spans="1:11" s="145" customFormat="1">
      <c r="A52" s="144"/>
      <c r="B52" s="144"/>
      <c r="C52" s="148"/>
      <c r="D52" s="148"/>
      <c r="E52" s="149"/>
      <c r="F52" s="168"/>
      <c r="G52" s="290"/>
      <c r="H52" s="151"/>
      <c r="I52" s="152"/>
      <c r="J52" s="264"/>
    </row>
    <row r="53" spans="1:11">
      <c r="A53" s="92"/>
      <c r="D53" s="116" t="s">
        <v>193</v>
      </c>
      <c r="E53" s="109"/>
      <c r="F53" s="117"/>
      <c r="G53" s="279"/>
      <c r="H53" s="111"/>
      <c r="I53" s="112"/>
      <c r="J53" s="113"/>
    </row>
    <row r="54" spans="1:11" s="145" customFormat="1">
      <c r="A54" s="144"/>
      <c r="B54" s="144"/>
      <c r="C54" s="148"/>
      <c r="D54" s="148"/>
      <c r="E54" s="149"/>
      <c r="F54" s="168"/>
      <c r="G54" s="289"/>
      <c r="H54" s="151"/>
      <c r="I54" s="152"/>
      <c r="J54" s="166"/>
    </row>
    <row r="55" spans="1:11">
      <c r="C55" s="105" t="s">
        <v>184</v>
      </c>
      <c r="D55" s="95" t="s">
        <v>194</v>
      </c>
      <c r="E55" s="96"/>
      <c r="F55" s="98"/>
      <c r="G55" s="275"/>
      <c r="H55" s="96"/>
      <c r="I55" s="100"/>
      <c r="J55" s="96"/>
      <c r="K55" s="103"/>
    </row>
    <row r="56" spans="1:11" ht="255.75" customHeight="1">
      <c r="D56" s="169" t="s">
        <v>322</v>
      </c>
      <c r="G56" s="276"/>
    </row>
    <row r="57" spans="1:11" ht="16.5" customHeight="1">
      <c r="C57" s="65"/>
      <c r="D57" s="99" t="s">
        <v>196</v>
      </c>
      <c r="E57" s="109">
        <v>2</v>
      </c>
      <c r="F57" s="117" t="s">
        <v>15</v>
      </c>
      <c r="G57" s="277"/>
      <c r="H57" s="111" t="s">
        <v>10</v>
      </c>
      <c r="I57" s="112" t="str">
        <f>F57</f>
        <v>kom</v>
      </c>
      <c r="J57" s="106">
        <f>G57*E57</f>
        <v>0</v>
      </c>
      <c r="K57" s="92" t="s">
        <v>1</v>
      </c>
    </row>
    <row r="58" spans="1:11">
      <c r="C58" s="65"/>
      <c r="D58" s="99"/>
      <c r="E58" s="109"/>
      <c r="F58" s="117"/>
      <c r="G58" s="277"/>
      <c r="H58" s="111"/>
      <c r="I58" s="112"/>
      <c r="J58" s="106"/>
    </row>
    <row r="59" spans="1:11">
      <c r="C59" s="105" t="s">
        <v>185</v>
      </c>
      <c r="D59" s="95" t="s">
        <v>197</v>
      </c>
      <c r="E59" s="96"/>
      <c r="F59" s="98"/>
      <c r="G59" s="275"/>
      <c r="H59" s="96"/>
      <c r="I59" s="100"/>
      <c r="J59" s="96"/>
      <c r="K59" s="103"/>
    </row>
    <row r="60" spans="1:11" ht="260.25" customHeight="1">
      <c r="D60" s="169" t="s">
        <v>322</v>
      </c>
      <c r="G60" s="276"/>
    </row>
    <row r="61" spans="1:11">
      <c r="C61" s="65"/>
      <c r="D61" s="99" t="s">
        <v>199</v>
      </c>
      <c r="E61" s="109">
        <v>1</v>
      </c>
      <c r="F61" s="117" t="s">
        <v>15</v>
      </c>
      <c r="G61" s="277"/>
      <c r="H61" s="111" t="s">
        <v>10</v>
      </c>
      <c r="I61" s="112" t="str">
        <f>F61</f>
        <v>kom</v>
      </c>
      <c r="J61" s="106">
        <f>G61*E61</f>
        <v>0</v>
      </c>
      <c r="K61" s="92" t="s">
        <v>1</v>
      </c>
    </row>
    <row r="62" spans="1:11">
      <c r="C62" s="65"/>
      <c r="D62" s="99"/>
      <c r="E62" s="109"/>
      <c r="F62" s="117"/>
      <c r="G62" s="277"/>
      <c r="H62" s="111"/>
      <c r="I62" s="112"/>
      <c r="J62" s="106"/>
    </row>
    <row r="63" spans="1:11">
      <c r="C63" s="105" t="s">
        <v>235</v>
      </c>
      <c r="D63" s="95" t="s">
        <v>200</v>
      </c>
      <c r="E63" s="96"/>
      <c r="F63" s="98"/>
      <c r="G63" s="275"/>
      <c r="H63" s="96"/>
      <c r="I63" s="100"/>
      <c r="J63" s="96"/>
      <c r="K63" s="103"/>
    </row>
    <row r="64" spans="1:11" ht="261.75" customHeight="1">
      <c r="D64" s="169" t="s">
        <v>323</v>
      </c>
      <c r="G64" s="276"/>
    </row>
    <row r="65" spans="1:11">
      <c r="C65" s="65"/>
      <c r="D65" s="99" t="s">
        <v>202</v>
      </c>
      <c r="E65" s="109">
        <v>1</v>
      </c>
      <c r="F65" s="117" t="s">
        <v>15</v>
      </c>
      <c r="G65" s="277"/>
      <c r="H65" s="111" t="s">
        <v>10</v>
      </c>
      <c r="I65" s="112" t="str">
        <f>F65</f>
        <v>kom</v>
      </c>
      <c r="J65" s="106">
        <f>G65*E65</f>
        <v>0</v>
      </c>
      <c r="K65" s="92" t="s">
        <v>1</v>
      </c>
    </row>
    <row r="66" spans="1:11">
      <c r="C66" s="65"/>
      <c r="D66" s="99"/>
      <c r="E66" s="109"/>
      <c r="F66" s="117"/>
      <c r="G66" s="277"/>
      <c r="H66" s="111"/>
      <c r="I66" s="112"/>
      <c r="J66" s="106"/>
    </row>
    <row r="67" spans="1:11">
      <c r="C67" s="105" t="s">
        <v>239</v>
      </c>
      <c r="D67" s="95" t="s">
        <v>203</v>
      </c>
      <c r="E67" s="96"/>
      <c r="F67" s="98"/>
      <c r="G67" s="275"/>
      <c r="H67" s="96"/>
      <c r="I67" s="100"/>
      <c r="J67" s="96"/>
      <c r="K67" s="103"/>
    </row>
    <row r="68" spans="1:11" ht="256.5" customHeight="1">
      <c r="D68" s="169" t="s">
        <v>322</v>
      </c>
      <c r="G68" s="276"/>
    </row>
    <row r="69" spans="1:11" ht="18" customHeight="1">
      <c r="C69" s="65"/>
      <c r="D69" s="99" t="s">
        <v>205</v>
      </c>
      <c r="E69" s="109">
        <v>1</v>
      </c>
      <c r="F69" s="117" t="s">
        <v>15</v>
      </c>
      <c r="G69" s="277"/>
      <c r="H69" s="111" t="s">
        <v>10</v>
      </c>
      <c r="I69" s="112" t="str">
        <f>F69</f>
        <v>kom</v>
      </c>
      <c r="J69" s="106">
        <f>G69*E69</f>
        <v>0</v>
      </c>
      <c r="K69" s="92" t="s">
        <v>1</v>
      </c>
    </row>
    <row r="70" spans="1:11" ht="18" customHeight="1">
      <c r="C70" s="65"/>
      <c r="D70" s="99"/>
      <c r="E70" s="109"/>
      <c r="F70" s="117"/>
      <c r="G70" s="277"/>
      <c r="H70" s="111"/>
      <c r="I70" s="112"/>
      <c r="J70" s="106"/>
    </row>
    <row r="71" spans="1:11">
      <c r="C71" s="105" t="s">
        <v>241</v>
      </c>
      <c r="D71" s="95" t="s">
        <v>206</v>
      </c>
      <c r="E71" s="96"/>
      <c r="F71" s="98"/>
      <c r="G71" s="275"/>
      <c r="H71" s="96"/>
      <c r="I71" s="100"/>
      <c r="J71" s="96"/>
      <c r="K71" s="103"/>
    </row>
    <row r="72" spans="1:11" ht="249" customHeight="1">
      <c r="D72" s="169" t="s">
        <v>324</v>
      </c>
      <c r="G72" s="276"/>
    </row>
    <row r="73" spans="1:11" ht="18" customHeight="1">
      <c r="C73" s="65"/>
      <c r="D73" s="99" t="s">
        <v>325</v>
      </c>
      <c r="E73" s="109">
        <v>1</v>
      </c>
      <c r="F73" s="117" t="s">
        <v>15</v>
      </c>
      <c r="G73" s="277"/>
      <c r="H73" s="111" t="s">
        <v>10</v>
      </c>
      <c r="I73" s="112" t="str">
        <f>F73</f>
        <v>kom</v>
      </c>
      <c r="J73" s="106">
        <f>G73*E73</f>
        <v>0</v>
      </c>
      <c r="K73" s="92" t="s">
        <v>1</v>
      </c>
    </row>
    <row r="74" spans="1:11" ht="18" customHeight="1">
      <c r="C74" s="65"/>
      <c r="D74" s="99"/>
      <c r="E74" s="109"/>
      <c r="F74" s="117"/>
      <c r="G74" s="279"/>
      <c r="H74" s="111"/>
      <c r="I74" s="112"/>
      <c r="J74" s="113"/>
    </row>
    <row r="75" spans="1:11" ht="18" customHeight="1">
      <c r="C75" s="65"/>
      <c r="D75" s="99"/>
      <c r="E75" s="109"/>
      <c r="F75" s="117"/>
      <c r="G75" s="279"/>
      <c r="H75" s="111"/>
      <c r="I75" s="112"/>
      <c r="J75" s="113"/>
    </row>
    <row r="76" spans="1:11">
      <c r="C76" s="65"/>
      <c r="D76" s="99"/>
      <c r="E76" s="109"/>
      <c r="F76" s="117"/>
      <c r="G76" s="279"/>
      <c r="H76" s="111"/>
      <c r="I76" s="112"/>
      <c r="J76" s="113"/>
    </row>
    <row r="77" spans="1:11">
      <c r="A77" s="92"/>
      <c r="D77" s="116" t="s">
        <v>209</v>
      </c>
      <c r="E77" s="109"/>
      <c r="F77" s="117"/>
      <c r="G77" s="279"/>
      <c r="H77" s="111"/>
      <c r="I77" s="112"/>
      <c r="J77" s="113"/>
    </row>
    <row r="78" spans="1:11">
      <c r="C78" s="65"/>
      <c r="D78" s="99"/>
      <c r="E78" s="109"/>
      <c r="F78" s="117"/>
      <c r="G78" s="279"/>
      <c r="H78" s="111"/>
      <c r="I78" s="112"/>
      <c r="J78" s="113"/>
    </row>
    <row r="79" spans="1:11">
      <c r="C79" s="105" t="s">
        <v>242</v>
      </c>
      <c r="D79" s="95" t="s">
        <v>210</v>
      </c>
      <c r="E79" s="96"/>
      <c r="F79" s="98"/>
      <c r="G79" s="275"/>
      <c r="H79" s="96"/>
      <c r="I79" s="100"/>
      <c r="J79" s="96"/>
      <c r="K79" s="103"/>
    </row>
    <row r="80" spans="1:11" ht="264.75" customHeight="1">
      <c r="D80" s="104" t="s">
        <v>326</v>
      </c>
      <c r="G80" s="276"/>
    </row>
    <row r="81" spans="3:11" ht="18" customHeight="1">
      <c r="C81" s="65"/>
      <c r="D81" s="99" t="s">
        <v>212</v>
      </c>
      <c r="E81" s="109">
        <v>2</v>
      </c>
      <c r="F81" s="117" t="s">
        <v>15</v>
      </c>
      <c r="G81" s="277"/>
      <c r="H81" s="111" t="s">
        <v>10</v>
      </c>
      <c r="I81" s="112" t="str">
        <f>F81</f>
        <v>kom</v>
      </c>
      <c r="J81" s="106">
        <f>G81*E81</f>
        <v>0</v>
      </c>
      <c r="K81" s="92" t="s">
        <v>1</v>
      </c>
    </row>
    <row r="82" spans="3:11" ht="18" customHeight="1">
      <c r="C82" s="65"/>
      <c r="D82" s="99"/>
      <c r="E82" s="109"/>
      <c r="F82" s="117"/>
      <c r="G82" s="277"/>
      <c r="H82" s="111"/>
      <c r="I82" s="112"/>
      <c r="J82" s="106"/>
    </row>
    <row r="83" spans="3:11">
      <c r="C83" s="105" t="s">
        <v>243</v>
      </c>
      <c r="D83" s="95" t="s">
        <v>213</v>
      </c>
      <c r="E83" s="96"/>
      <c r="F83" s="98"/>
      <c r="G83" s="275"/>
      <c r="H83" s="96"/>
      <c r="I83" s="100"/>
      <c r="J83" s="96"/>
      <c r="K83" s="103"/>
    </row>
    <row r="84" spans="3:11" ht="381" customHeight="1">
      <c r="D84" s="169" t="s">
        <v>1159</v>
      </c>
      <c r="G84" s="276"/>
    </row>
    <row r="85" spans="3:11">
      <c r="C85" s="65"/>
      <c r="D85" s="99" t="s">
        <v>215</v>
      </c>
      <c r="E85" s="109">
        <v>1</v>
      </c>
      <c r="F85" s="117" t="s">
        <v>15</v>
      </c>
      <c r="G85" s="277"/>
      <c r="H85" s="111" t="s">
        <v>10</v>
      </c>
      <c r="I85" s="112" t="str">
        <f>F85</f>
        <v>kom</v>
      </c>
      <c r="J85" s="106">
        <f>G85*E85</f>
        <v>0</v>
      </c>
      <c r="K85" s="92" t="s">
        <v>1</v>
      </c>
    </row>
    <row r="86" spans="3:11">
      <c r="C86" s="65"/>
      <c r="D86" s="99"/>
      <c r="E86" s="109"/>
      <c r="F86" s="117"/>
      <c r="G86" s="277"/>
      <c r="H86" s="111"/>
      <c r="I86" s="112"/>
      <c r="J86" s="106"/>
    </row>
    <row r="87" spans="3:11">
      <c r="C87" s="105" t="s">
        <v>244</v>
      </c>
      <c r="D87" s="95" t="s">
        <v>216</v>
      </c>
      <c r="E87" s="96"/>
      <c r="F87" s="98"/>
      <c r="G87" s="275"/>
      <c r="H87" s="96"/>
      <c r="I87" s="100"/>
      <c r="J87" s="96"/>
      <c r="K87" s="103"/>
    </row>
    <row r="88" spans="3:11" ht="264.75" customHeight="1">
      <c r="D88" s="169" t="s">
        <v>327</v>
      </c>
      <c r="G88" s="276"/>
    </row>
    <row r="89" spans="3:11">
      <c r="C89" s="65"/>
      <c r="D89" s="99" t="s">
        <v>218</v>
      </c>
      <c r="E89" s="109">
        <v>1</v>
      </c>
      <c r="F89" s="117" t="s">
        <v>15</v>
      </c>
      <c r="G89" s="277"/>
      <c r="H89" s="111" t="s">
        <v>10</v>
      </c>
      <c r="I89" s="112" t="str">
        <f>F89</f>
        <v>kom</v>
      </c>
      <c r="J89" s="106">
        <f>G89*E89</f>
        <v>0</v>
      </c>
      <c r="K89" s="92" t="s">
        <v>1</v>
      </c>
    </row>
    <row r="90" spans="3:11">
      <c r="C90" s="65"/>
      <c r="D90" s="99"/>
      <c r="E90" s="109"/>
      <c r="F90" s="117"/>
      <c r="G90" s="277"/>
      <c r="H90" s="111"/>
      <c r="I90" s="112"/>
      <c r="J90" s="106"/>
    </row>
    <row r="91" spans="3:11">
      <c r="C91" s="105" t="s">
        <v>245</v>
      </c>
      <c r="D91" s="95" t="s">
        <v>219</v>
      </c>
      <c r="E91" s="96"/>
      <c r="F91" s="98"/>
      <c r="G91" s="275"/>
      <c r="H91" s="96"/>
      <c r="I91" s="100"/>
      <c r="J91" s="96"/>
      <c r="K91" s="103"/>
    </row>
    <row r="92" spans="3:11" ht="242.25" customHeight="1">
      <c r="D92" s="169" t="s">
        <v>328</v>
      </c>
      <c r="G92" s="276"/>
    </row>
    <row r="93" spans="3:11">
      <c r="C93" s="65"/>
      <c r="D93" s="99" t="s">
        <v>221</v>
      </c>
      <c r="E93" s="109">
        <v>1</v>
      </c>
      <c r="F93" s="117" t="s">
        <v>15</v>
      </c>
      <c r="G93" s="277"/>
      <c r="H93" s="111" t="s">
        <v>10</v>
      </c>
      <c r="I93" s="112" t="str">
        <f>F93</f>
        <v>kom</v>
      </c>
      <c r="J93" s="106">
        <f>G93*E93</f>
        <v>0</v>
      </c>
      <c r="K93" s="92" t="s">
        <v>1</v>
      </c>
    </row>
    <row r="94" spans="3:11">
      <c r="C94" s="65"/>
      <c r="D94" s="99"/>
      <c r="E94" s="109"/>
      <c r="F94" s="117"/>
      <c r="G94" s="277"/>
      <c r="H94" s="111"/>
      <c r="I94" s="112"/>
      <c r="J94" s="106"/>
    </row>
    <row r="95" spans="3:11">
      <c r="C95" s="105" t="s">
        <v>329</v>
      </c>
      <c r="D95" s="95" t="s">
        <v>222</v>
      </c>
      <c r="E95" s="96"/>
      <c r="F95" s="98"/>
      <c r="G95" s="275"/>
      <c r="H95" s="96"/>
      <c r="I95" s="100"/>
      <c r="J95" s="96"/>
      <c r="K95" s="103"/>
    </row>
    <row r="96" spans="3:11" ht="228" customHeight="1">
      <c r="D96" s="169" t="s">
        <v>330</v>
      </c>
      <c r="G96" s="276"/>
    </row>
    <row r="97" spans="1:11" ht="18" customHeight="1">
      <c r="C97" s="65"/>
      <c r="D97" s="99" t="s">
        <v>224</v>
      </c>
      <c r="E97" s="109">
        <v>1</v>
      </c>
      <c r="F97" s="117" t="s">
        <v>15</v>
      </c>
      <c r="G97" s="277"/>
      <c r="H97" s="111" t="s">
        <v>10</v>
      </c>
      <c r="I97" s="112" t="str">
        <f>F97</f>
        <v>kom</v>
      </c>
      <c r="J97" s="106">
        <f>G97*E97</f>
        <v>0</v>
      </c>
      <c r="K97" s="92" t="s">
        <v>1</v>
      </c>
    </row>
    <row r="98" spans="1:11" ht="18" customHeight="1">
      <c r="C98" s="65"/>
      <c r="D98" s="99"/>
      <c r="E98" s="109"/>
      <c r="F98" s="117"/>
      <c r="G98" s="277"/>
      <c r="H98" s="111"/>
      <c r="I98" s="112"/>
      <c r="J98" s="106"/>
    </row>
    <row r="99" spans="1:11">
      <c r="C99" s="105" t="s">
        <v>331</v>
      </c>
      <c r="D99" s="95" t="s">
        <v>225</v>
      </c>
      <c r="E99" s="96"/>
      <c r="F99" s="98"/>
      <c r="G99" s="275"/>
      <c r="H99" s="96"/>
      <c r="I99" s="100"/>
      <c r="J99" s="96"/>
      <c r="K99" s="103"/>
    </row>
    <row r="100" spans="1:11" ht="259.5" customHeight="1">
      <c r="D100" s="169" t="s">
        <v>332</v>
      </c>
      <c r="G100" s="276"/>
    </row>
    <row r="101" spans="1:11" ht="18" customHeight="1">
      <c r="C101" s="65"/>
      <c r="D101" s="99" t="s">
        <v>227</v>
      </c>
      <c r="E101" s="109">
        <v>1</v>
      </c>
      <c r="F101" s="117" t="s">
        <v>15</v>
      </c>
      <c r="G101" s="277"/>
      <c r="H101" s="111" t="s">
        <v>10</v>
      </c>
      <c r="I101" s="112" t="str">
        <f>F101</f>
        <v>kom</v>
      </c>
      <c r="J101" s="106">
        <f>G101*E101</f>
        <v>0</v>
      </c>
      <c r="K101" s="92" t="s">
        <v>1</v>
      </c>
    </row>
    <row r="102" spans="1:11">
      <c r="C102" s="65"/>
      <c r="D102" s="99"/>
      <c r="E102" s="109"/>
      <c r="F102" s="117"/>
      <c r="G102" s="277"/>
      <c r="H102" s="111"/>
      <c r="I102" s="112"/>
      <c r="J102" s="106"/>
    </row>
    <row r="103" spans="1:11">
      <c r="C103" s="65"/>
      <c r="D103" s="99"/>
      <c r="E103" s="109"/>
      <c r="F103" s="117"/>
      <c r="G103" s="277"/>
      <c r="H103" s="111"/>
      <c r="I103" s="112"/>
      <c r="J103" s="106"/>
    </row>
    <row r="104" spans="1:11">
      <c r="C104" s="65"/>
      <c r="D104" s="99"/>
      <c r="E104" s="109"/>
      <c r="F104" s="117"/>
      <c r="G104" s="277"/>
      <c r="H104" s="111"/>
      <c r="I104" s="112"/>
      <c r="J104" s="106"/>
    </row>
    <row r="105" spans="1:11">
      <c r="A105" s="92"/>
      <c r="D105" s="116" t="s">
        <v>228</v>
      </c>
      <c r="E105" s="109"/>
      <c r="F105" s="117"/>
      <c r="G105" s="279"/>
      <c r="H105" s="111"/>
      <c r="I105" s="112"/>
      <c r="J105" s="113"/>
    </row>
    <row r="106" spans="1:11">
      <c r="C106" s="65"/>
      <c r="D106" s="99"/>
      <c r="E106" s="109"/>
      <c r="F106" s="117"/>
      <c r="G106" s="277"/>
      <c r="H106" s="111"/>
      <c r="I106" s="112"/>
      <c r="J106" s="106"/>
    </row>
    <row r="107" spans="1:11">
      <c r="C107" s="105" t="s">
        <v>333</v>
      </c>
      <c r="D107" s="95" t="s">
        <v>334</v>
      </c>
      <c r="E107" s="96"/>
      <c r="F107" s="98"/>
      <c r="G107" s="275"/>
      <c r="H107" s="96"/>
      <c r="I107" s="100"/>
      <c r="J107" s="96"/>
      <c r="K107" s="103"/>
    </row>
    <row r="108" spans="1:11" ht="322.5" customHeight="1">
      <c r="D108" s="169" t="s">
        <v>335</v>
      </c>
      <c r="G108" s="276"/>
    </row>
    <row r="109" spans="1:11">
      <c r="C109" s="65"/>
      <c r="D109" s="99" t="s">
        <v>231</v>
      </c>
      <c r="E109" s="109">
        <v>1</v>
      </c>
      <c r="F109" s="117" t="s">
        <v>15</v>
      </c>
      <c r="G109" s="277"/>
      <c r="H109" s="111" t="s">
        <v>10</v>
      </c>
      <c r="I109" s="112" t="str">
        <f>F109</f>
        <v>kom</v>
      </c>
      <c r="J109" s="106">
        <f>G109*E109</f>
        <v>0</v>
      </c>
      <c r="K109" s="92" t="s">
        <v>1</v>
      </c>
    </row>
    <row r="110" spans="1:11">
      <c r="C110" s="65"/>
      <c r="D110" s="99"/>
      <c r="E110" s="109"/>
      <c r="F110" s="117"/>
      <c r="G110" s="277"/>
      <c r="H110" s="111"/>
      <c r="I110" s="112"/>
      <c r="J110" s="106"/>
    </row>
    <row r="111" spans="1:11">
      <c r="C111" s="105" t="s">
        <v>336</v>
      </c>
      <c r="D111" s="95" t="s">
        <v>337</v>
      </c>
      <c r="E111" s="96"/>
      <c r="F111" s="98"/>
      <c r="G111" s="275"/>
      <c r="H111" s="96"/>
      <c r="I111" s="100"/>
      <c r="J111" s="96"/>
      <c r="K111" s="103"/>
    </row>
    <row r="112" spans="1:11" ht="287.25" customHeight="1">
      <c r="D112" s="169" t="s">
        <v>338</v>
      </c>
      <c r="G112" s="276"/>
    </row>
    <row r="113" spans="1:11">
      <c r="C113" s="65"/>
      <c r="D113" s="99" t="s">
        <v>339</v>
      </c>
      <c r="E113" s="109">
        <v>1</v>
      </c>
      <c r="F113" s="117" t="s">
        <v>15</v>
      </c>
      <c r="G113" s="277"/>
      <c r="H113" s="111" t="s">
        <v>10</v>
      </c>
      <c r="I113" s="112" t="str">
        <f>F113</f>
        <v>kom</v>
      </c>
      <c r="J113" s="106">
        <f>G113*E113</f>
        <v>0</v>
      </c>
      <c r="K113" s="92" t="s">
        <v>1</v>
      </c>
    </row>
    <row r="114" spans="1:11">
      <c r="C114" s="65"/>
      <c r="D114" s="99"/>
      <c r="E114" s="109"/>
      <c r="F114" s="117"/>
      <c r="G114" s="277"/>
      <c r="H114" s="111"/>
      <c r="I114" s="112"/>
      <c r="J114" s="106"/>
    </row>
    <row r="115" spans="1:11">
      <c r="C115" s="105" t="s">
        <v>340</v>
      </c>
      <c r="D115" s="95" t="s">
        <v>236</v>
      </c>
      <c r="E115" s="96"/>
      <c r="F115" s="98"/>
      <c r="G115" s="275"/>
      <c r="H115" s="96"/>
      <c r="I115" s="100"/>
      <c r="J115" s="96"/>
      <c r="K115" s="103"/>
    </row>
    <row r="116" spans="1:11" ht="277.5" customHeight="1">
      <c r="D116" s="169" t="s">
        <v>341</v>
      </c>
      <c r="G116" s="276"/>
    </row>
    <row r="117" spans="1:11">
      <c r="C117" s="65"/>
      <c r="D117" s="99" t="s">
        <v>238</v>
      </c>
      <c r="E117" s="109">
        <v>1</v>
      </c>
      <c r="F117" s="117" t="s">
        <v>15</v>
      </c>
      <c r="G117" s="277"/>
      <c r="H117" s="111" t="s">
        <v>10</v>
      </c>
      <c r="I117" s="112" t="str">
        <f>F117</f>
        <v>kom</v>
      </c>
      <c r="J117" s="106">
        <f>G117*E117</f>
        <v>0</v>
      </c>
      <c r="K117" s="92" t="s">
        <v>1</v>
      </c>
    </row>
    <row r="118" spans="1:11">
      <c r="C118" s="65"/>
      <c r="D118" s="99"/>
      <c r="E118" s="109"/>
      <c r="F118" s="117"/>
      <c r="G118" s="277"/>
      <c r="H118" s="111"/>
      <c r="I118" s="112"/>
      <c r="J118" s="106"/>
    </row>
    <row r="119" spans="1:11" s="145" customFormat="1">
      <c r="A119" s="144"/>
      <c r="B119" s="144"/>
      <c r="C119" s="148"/>
      <c r="D119" s="148"/>
      <c r="E119" s="149"/>
      <c r="F119" s="168"/>
      <c r="G119" s="289"/>
      <c r="H119" s="151"/>
      <c r="I119" s="152"/>
      <c r="J119" s="166"/>
    </row>
    <row r="120" spans="1:11" s="145" customFormat="1" ht="15.75" thickBot="1">
      <c r="A120" s="144"/>
      <c r="B120" s="144"/>
      <c r="C120" s="148"/>
      <c r="D120" s="148"/>
      <c r="E120" s="149"/>
      <c r="F120" s="168"/>
      <c r="G120" s="289"/>
      <c r="H120" s="151"/>
      <c r="I120" s="152"/>
      <c r="J120" s="166"/>
    </row>
    <row r="121" spans="1:11" ht="18.75" customHeight="1" thickBot="1">
      <c r="A121" s="21" t="str">
        <f>A2</f>
        <v>C</v>
      </c>
      <c r="B121" s="22" t="str">
        <f>B2</f>
        <v>I</v>
      </c>
      <c r="C121" s="20"/>
      <c r="D121" s="20" t="str">
        <f>D2&amp;" SVEUKUPNO"</f>
        <v>STOLARSKE STAVKE SVEUKUPNO</v>
      </c>
      <c r="E121" s="422">
        <f>SUM(J5:J120)</f>
        <v>0</v>
      </c>
      <c r="F121" s="422"/>
      <c r="G121" s="422"/>
      <c r="H121" s="422"/>
      <c r="I121" s="422"/>
      <c r="J121" s="422"/>
      <c r="K121" s="23" t="s">
        <v>1</v>
      </c>
    </row>
    <row r="122" spans="1:11" ht="18" customHeight="1">
      <c r="E122" s="109"/>
      <c r="F122" s="110"/>
      <c r="G122" s="113"/>
      <c r="H122" s="111"/>
      <c r="I122" s="112"/>
      <c r="J122" s="113"/>
    </row>
    <row r="123" spans="1:11" ht="18" customHeight="1">
      <c r="E123" s="109"/>
      <c r="F123" s="110"/>
      <c r="G123" s="113"/>
      <c r="H123" s="111"/>
      <c r="I123" s="112"/>
      <c r="J123" s="113"/>
    </row>
    <row r="124" spans="1:11">
      <c r="E124" s="109"/>
      <c r="F124" s="110"/>
      <c r="G124" s="113"/>
      <c r="H124" s="111"/>
      <c r="I124" s="112"/>
      <c r="J124" s="113"/>
    </row>
    <row r="125" spans="1:11" ht="17.25" customHeight="1">
      <c r="E125" s="109"/>
      <c r="F125" s="110"/>
      <c r="G125" s="113"/>
      <c r="H125" s="111"/>
      <c r="I125" s="112"/>
      <c r="J125" s="113"/>
    </row>
    <row r="126" spans="1:11" ht="18" customHeight="1">
      <c r="E126" s="109"/>
      <c r="F126" s="110"/>
      <c r="G126" s="113"/>
      <c r="H126" s="111"/>
      <c r="I126" s="112"/>
      <c r="J126" s="113"/>
    </row>
    <row r="127" spans="1:11">
      <c r="E127" s="109"/>
      <c r="F127" s="110"/>
      <c r="G127" s="113"/>
      <c r="H127" s="111"/>
      <c r="I127" s="112"/>
      <c r="J127" s="113"/>
    </row>
    <row r="128" spans="1:11">
      <c r="E128" s="109"/>
      <c r="F128" s="110"/>
      <c r="G128" s="113"/>
      <c r="H128" s="111"/>
      <c r="I128" s="112"/>
      <c r="J128" s="113"/>
    </row>
    <row r="129" spans="5:10">
      <c r="E129" s="109"/>
      <c r="F129" s="110"/>
      <c r="G129" s="113"/>
      <c r="H129" s="111"/>
      <c r="I129" s="112"/>
      <c r="J129" s="113"/>
    </row>
  </sheetData>
  <sheetProtection algorithmName="SHA-512" hashValue="fQcukWfrhUf5LvuH+NNRT6r9CnylTzwZQCJ3Z4bx134yVIAWOpyQnf5xvP3XmWhFgIeKnz4je5I0dBidthX2FA==" saltValue="cZny3SqendlzJKIyPWwogg==" spinCount="100000" sheet="1" objects="1" scenarios="1"/>
  <mergeCells count="1">
    <mergeCell ref="E121:J121"/>
  </mergeCells>
  <pageMargins left="0.7" right="0.7" top="0.75" bottom="0.75" header="0.3" footer="0.3"/>
  <pageSetup paperSize="9" orientation="landscape" horizontalDpi="300" verticalDpi="300" r:id="rId1"/>
  <headerFooter>
    <oddHeader>&amp;LZAJEDNICA SUSRET&amp;CTROŠKOVNIK&amp;Rožujak 2021.</oddHeader>
    <oddFooter>&amp;CSTOLARSKE STAVKE</oddFooter>
  </headerFooter>
  <rowBreaks count="6" manualBreakCount="6">
    <brk id="17" max="16383" man="1"/>
    <brk id="76" max="16383" man="1"/>
    <brk id="86" max="16383" man="1"/>
    <brk id="94" max="16383" man="1"/>
    <brk id="104" max="16383" man="1"/>
    <brk id="11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9"/>
  <sheetViews>
    <sheetView tabSelected="1" workbookViewId="0">
      <selection activeCell="E25" sqref="E25"/>
    </sheetView>
  </sheetViews>
  <sheetFormatPr defaultRowHeight="15"/>
  <cols>
    <col min="1" max="1" width="2.7109375" style="27" customWidth="1"/>
    <col min="2" max="2" width="3.42578125" style="27" customWidth="1"/>
    <col min="3" max="3" width="3.7109375" customWidth="1"/>
    <col min="4" max="4" width="59" customWidth="1"/>
    <col min="5" max="5" width="40.85546875" customWidth="1"/>
    <col min="6" max="6" width="4.42578125" style="4" customWidth="1"/>
    <col min="7" max="7" width="7.7109375" customWidth="1"/>
    <col min="8" max="8" width="3.28515625" customWidth="1"/>
    <col min="9" max="9" width="3.7109375" style="10" customWidth="1"/>
    <col min="10" max="10" width="7.7109375" customWidth="1"/>
    <col min="11" max="11" width="3.7109375" customWidth="1"/>
  </cols>
  <sheetData>
    <row r="1" spans="1:9" s="34" customFormat="1">
      <c r="A1" s="27"/>
      <c r="B1" s="27"/>
      <c r="F1" s="4"/>
    </row>
    <row r="2" spans="1:9">
      <c r="I2"/>
    </row>
    <row r="3" spans="1:9">
      <c r="A3" s="29" t="s">
        <v>19</v>
      </c>
      <c r="B3" s="29"/>
      <c r="C3" s="30"/>
      <c r="D3" s="30" t="s">
        <v>94</v>
      </c>
      <c r="E3" s="30"/>
      <c r="F3" s="31"/>
      <c r="I3"/>
    </row>
    <row r="4" spans="1:9">
      <c r="E4" s="15"/>
      <c r="F4" s="14"/>
      <c r="I4"/>
    </row>
    <row r="5" spans="1:9">
      <c r="A5" s="25" t="str">
        <f>'A I Stolarija'!A104</f>
        <v>A</v>
      </c>
      <c r="B5" s="25" t="str">
        <f>'A I Stolarija'!B104</f>
        <v>I</v>
      </c>
      <c r="C5" s="24"/>
      <c r="D5" s="24" t="str">
        <f>'A I Stolarija'!D104</f>
        <v>DEMONTAŽA STOLARIJE SVEUKUPNO</v>
      </c>
      <c r="E5" s="60">
        <f>'A I Stolarija'!E104</f>
        <v>0</v>
      </c>
      <c r="F5" s="59"/>
      <c r="I5"/>
    </row>
    <row r="6" spans="1:9">
      <c r="A6" s="25"/>
      <c r="B6" s="25"/>
      <c r="C6" s="24"/>
      <c r="D6" s="24"/>
      <c r="E6" s="60"/>
      <c r="F6" s="59"/>
      <c r="I6"/>
    </row>
    <row r="7" spans="1:9" s="34" customFormat="1">
      <c r="A7" s="25" t="str">
        <f>'A II Oprema'!A66</f>
        <v>A</v>
      </c>
      <c r="B7" s="25" t="str">
        <f>'A II Oprema'!B66</f>
        <v>II</v>
      </c>
      <c r="C7" s="24"/>
      <c r="D7" s="24" t="str">
        <f>'A II Oprema'!D66</f>
        <v>DEMONTAŽA OPREME SVEUKUPNO</v>
      </c>
      <c r="E7" s="67">
        <f>'A II Oprema'!E66</f>
        <v>0</v>
      </c>
      <c r="F7" s="59"/>
    </row>
    <row r="8" spans="1:9" s="34" customFormat="1">
      <c r="A8" s="28"/>
      <c r="B8" s="28"/>
      <c r="C8" s="5"/>
      <c r="D8" s="5"/>
      <c r="E8" s="47"/>
      <c r="F8" s="46"/>
    </row>
    <row r="9" spans="1:9">
      <c r="A9" s="26" t="str">
        <f>'A III Podovi'!A55</f>
        <v>A</v>
      </c>
      <c r="B9" s="26" t="str">
        <f>'A III Podovi'!B55</f>
        <v>III</v>
      </c>
      <c r="C9" s="13"/>
      <c r="D9" s="13" t="str">
        <f>'A III Podovi'!D55</f>
        <v>SKIDANJE PODOVA SVEUKUPNO</v>
      </c>
      <c r="E9" s="58">
        <f>'A III Podovi'!E55</f>
        <v>0</v>
      </c>
      <c r="F9" s="57"/>
      <c r="I9"/>
    </row>
    <row r="10" spans="1:9">
      <c r="E10" s="15"/>
      <c r="F10" s="14"/>
      <c r="I10"/>
    </row>
    <row r="11" spans="1:9">
      <c r="A11" s="27" t="str">
        <f>'A IV Zidovi'!A40</f>
        <v>A</v>
      </c>
      <c r="B11" s="27" t="str">
        <f>'A IV Zidovi'!B40</f>
        <v>IV</v>
      </c>
      <c r="C11" s="27"/>
      <c r="D11" s="56" t="str">
        <f>'A IV Zidovi'!D40</f>
        <v>RUŠENJE ZIDOVA SVEUKUPNO</v>
      </c>
      <c r="E11" s="62">
        <f>'A IV Zidovi'!E40</f>
        <v>0</v>
      </c>
      <c r="F11" s="57"/>
      <c r="I11"/>
    </row>
    <row r="12" spans="1:9" s="34" customFormat="1">
      <c r="A12" s="27"/>
      <c r="B12" s="27"/>
      <c r="C12" s="27"/>
      <c r="D12" s="56"/>
      <c r="E12" s="62"/>
      <c r="F12" s="57"/>
    </row>
    <row r="13" spans="1:9" s="34" customFormat="1">
      <c r="A13" s="27" t="str">
        <f>'A V Stropovi'!A20</f>
        <v>A</v>
      </c>
      <c r="B13" s="27" t="str">
        <f>'A V Stropovi'!B20</f>
        <v>V</v>
      </c>
      <c r="C13" s="56"/>
      <c r="D13" s="56" t="str">
        <f>'A V Stropovi'!D20</f>
        <v>RUŠENJE STROPOVA SVEUKUPNO</v>
      </c>
      <c r="E13" s="62">
        <f>'A V Stropovi'!E20</f>
        <v>0</v>
      </c>
      <c r="F13" s="57"/>
    </row>
    <row r="14" spans="1:9">
      <c r="E14" s="15"/>
      <c r="F14" s="14"/>
      <c r="I14"/>
    </row>
    <row r="15" spans="1:9">
      <c r="A15" s="27" t="str">
        <f>'A VI Zidne obloge'!A25</f>
        <v>A</v>
      </c>
      <c r="B15" s="27" t="str">
        <f>'A VI Zidne obloge'!B25</f>
        <v>VI</v>
      </c>
      <c r="C15" s="27"/>
      <c r="D15" s="56" t="str">
        <f>'A VI Zidne obloge'!D25</f>
        <v>ZIDNE OBLOGE SVEUKUPNO</v>
      </c>
      <c r="E15" s="62">
        <f>'A VI Zidne obloge'!E25</f>
        <v>0</v>
      </c>
      <c r="F15" s="57"/>
      <c r="I15"/>
    </row>
    <row r="16" spans="1:9" s="34" customFormat="1">
      <c r="A16" s="27"/>
      <c r="B16" s="27"/>
      <c r="C16" s="27"/>
      <c r="D16" s="56"/>
      <c r="E16" s="62"/>
      <c r="F16" s="57"/>
    </row>
    <row r="17" spans="1:9" s="34" customFormat="1">
      <c r="A17" s="27" t="str">
        <f>'A VII Fasada'!A31</f>
        <v>A</v>
      </c>
      <c r="B17" s="27" t="str">
        <f>'A VII Fasada'!B31</f>
        <v>VII</v>
      </c>
      <c r="C17" s="27"/>
      <c r="D17" s="56" t="str">
        <f>'A VII Fasada'!D31</f>
        <v>SKIDANJE FASADE SVEUKUPNO</v>
      </c>
      <c r="E17" s="62">
        <f>'A VII Fasada'!E31</f>
        <v>0</v>
      </c>
      <c r="F17" s="57"/>
    </row>
    <row r="18" spans="1:9" s="34" customFormat="1">
      <c r="A18" s="27"/>
      <c r="B18" s="27"/>
      <c r="C18" s="27"/>
      <c r="D18" s="56"/>
      <c r="E18" s="62"/>
      <c r="F18" s="57"/>
    </row>
    <row r="19" spans="1:9" s="34" customFormat="1">
      <c r="A19" s="27" t="str">
        <f>'A VIII Zemljani radovi'!A55</f>
        <v>A</v>
      </c>
      <c r="B19" s="27" t="str">
        <f>'A VIII Zemljani radovi'!B55</f>
        <v>VIII</v>
      </c>
      <c r="C19" s="27"/>
      <c r="D19" s="56" t="str">
        <f>'A VIII Zemljani radovi'!D55</f>
        <v>ZEMLJANI RADOVI SVEUKUPNO</v>
      </c>
      <c r="E19" s="62">
        <f>'A VIII Zemljani radovi'!E55</f>
        <v>0</v>
      </c>
      <c r="F19" s="57"/>
    </row>
    <row r="20" spans="1:9" s="92" customFormat="1">
      <c r="A20" s="27"/>
      <c r="B20" s="27"/>
      <c r="C20" s="27"/>
      <c r="D20" s="56"/>
      <c r="E20" s="62"/>
      <c r="F20" s="57"/>
    </row>
    <row r="21" spans="1:9" s="92" customFormat="1">
      <c r="A21" s="27" t="str">
        <f>'A IX Poslovi prije radova'!A17</f>
        <v>A</v>
      </c>
      <c r="B21" s="27" t="str">
        <f>'A IX Poslovi prije radova'!B17</f>
        <v>IX</v>
      </c>
      <c r="C21" s="27"/>
      <c r="D21" s="56" t="str">
        <f>'A IX Poslovi prije radova'!D17</f>
        <v>POSLOVI U OBVEZI IZVOĐAČA PRIJE POČETKA RADOVA SVEUKUPNO</v>
      </c>
      <c r="E21" s="62">
        <f>'A IX Poslovi prije radova'!E17</f>
        <v>0</v>
      </c>
      <c r="F21" s="57"/>
    </row>
    <row r="22" spans="1:9" s="34" customFormat="1">
      <c r="A22" s="27"/>
      <c r="B22" s="27"/>
      <c r="C22" s="27"/>
      <c r="D22" s="56"/>
      <c r="E22" s="62"/>
      <c r="F22" s="57"/>
    </row>
    <row r="23" spans="1:9">
      <c r="A23" s="32" t="str">
        <f>A3</f>
        <v>A</v>
      </c>
      <c r="B23" s="33"/>
      <c r="C23" s="6"/>
      <c r="D23" s="6" t="str">
        <f>D3&amp; " UKUPNO"</f>
        <v>RUŠENJE, DEMONTAŽA I ZEMLJANI RADOVI UKUPNO</v>
      </c>
      <c r="E23" s="63">
        <f>SUM(E4:E22)</f>
        <v>0</v>
      </c>
      <c r="F23" s="61"/>
      <c r="I23"/>
    </row>
    <row r="24" spans="1:9">
      <c r="I24"/>
    </row>
    <row r="25" spans="1:9" s="92" customFormat="1">
      <c r="A25" s="27"/>
      <c r="B25" s="27"/>
      <c r="D25" s="65" t="s">
        <v>782</v>
      </c>
      <c r="E25" s="120">
        <f>E23*0.25</f>
        <v>0</v>
      </c>
      <c r="F25" s="94"/>
    </row>
    <row r="26" spans="1:9" ht="15" customHeight="1">
      <c r="D26" s="64"/>
      <c r="I26"/>
    </row>
    <row r="27" spans="1:9" s="92" customFormat="1">
      <c r="A27" s="32" t="str">
        <f>A7</f>
        <v>A</v>
      </c>
      <c r="B27" s="33"/>
      <c r="C27" s="95"/>
      <c r="D27" s="95" t="str">
        <f>D3&amp; " SVEUKUPNO"</f>
        <v>RUŠENJE, DEMONTAŽA I ZEMLJANI RADOVI SVEUKUPNO</v>
      </c>
      <c r="E27" s="63">
        <f>SUM(E23+E25)</f>
        <v>0</v>
      </c>
      <c r="F27" s="61"/>
    </row>
    <row r="28" spans="1:9">
      <c r="D28" s="64"/>
      <c r="I28"/>
    </row>
    <row r="29" spans="1:9">
      <c r="D29" s="64"/>
    </row>
  </sheetData>
  <sheetProtection algorithmName="SHA-512" hashValue="cKGH21eU4WLVrVsBgkBfd07hEmntcK9ZGjCkLviHWgrifxX6is9aStDnV5MSPy0KxEtBILh83I4avYg8HfZAqg==" saltValue="88KajWLTm83lKWkv9KMllQ==" spinCount="100000" sheet="1" objects="1" scenarios="1"/>
  <pageMargins left="0.7" right="0.7" top="0.75" bottom="0.75" header="0.3" footer="0.3"/>
  <pageSetup paperSize="9" orientation="landscape" horizontalDpi="300" verticalDpi="300" r:id="rId1"/>
  <headerFooter>
    <oddHeader>&amp;LZAJEDNICA SUSRET&amp;CTROŠKOVNIK&amp;Rožujak 2021.</oddHeader>
    <oddFooter xml:space="preserve">&amp;CRUŠENJE I DEMONTAŽA
</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DE163-8FD5-4B06-A5A0-25566E66D4E7}">
  <dimension ref="A2:K57"/>
  <sheetViews>
    <sheetView workbookViewId="0">
      <selection activeCell="J6" sqref="J6"/>
    </sheetView>
  </sheetViews>
  <sheetFormatPr defaultColWidth="9.140625" defaultRowHeight="15"/>
  <cols>
    <col min="1" max="2" width="2.7109375" style="93" customWidth="1"/>
    <col min="3" max="3" width="3.7109375" style="92" customWidth="1"/>
    <col min="4" max="4" width="43.28515625" style="92" customWidth="1"/>
    <col min="5" max="5" width="4.7109375" style="92" customWidth="1"/>
    <col min="6" max="6" width="3.7109375" style="94" customWidth="1"/>
    <col min="7" max="7" width="31.28515625" style="92" customWidth="1"/>
    <col min="8" max="8" width="3.28515625" style="92" customWidth="1"/>
    <col min="9" max="9" width="3.7109375" style="99" customWidth="1"/>
    <col min="10" max="10" width="29.85546875" style="92" customWidth="1"/>
    <col min="11" max="11" width="3.7109375" style="92" customWidth="1"/>
    <col min="12" max="12" width="4.28515625" style="92" customWidth="1"/>
    <col min="13" max="16384" width="9.140625" style="92"/>
  </cols>
  <sheetData>
    <row r="2" spans="1:11">
      <c r="A2" s="2" t="s">
        <v>302</v>
      </c>
      <c r="B2" s="2" t="s">
        <v>30</v>
      </c>
      <c r="C2" s="3"/>
      <c r="D2" s="3" t="s">
        <v>342</v>
      </c>
      <c r="E2" s="3"/>
      <c r="F2" s="16"/>
      <c r="G2" s="3"/>
      <c r="H2" s="3"/>
      <c r="I2" s="17"/>
      <c r="J2" s="3"/>
      <c r="K2" s="3"/>
    </row>
    <row r="3" spans="1:11">
      <c r="D3" s="125"/>
      <c r="E3" s="126"/>
      <c r="F3" s="126"/>
      <c r="G3" s="282"/>
      <c r="H3" s="126"/>
      <c r="I3" s="126"/>
      <c r="J3" s="126"/>
      <c r="K3" s="126"/>
    </row>
    <row r="4" spans="1:11" s="145" customFormat="1">
      <c r="A4" s="144"/>
      <c r="B4" s="144"/>
      <c r="C4" s="148"/>
      <c r="D4" s="148"/>
      <c r="E4" s="149"/>
      <c r="F4" s="168"/>
      <c r="G4" s="286"/>
      <c r="H4" s="151"/>
      <c r="I4" s="152"/>
      <c r="J4" s="150"/>
    </row>
    <row r="5" spans="1:11">
      <c r="C5" s="105" t="s">
        <v>0</v>
      </c>
      <c r="D5" s="95" t="s">
        <v>343</v>
      </c>
      <c r="E5" s="96"/>
      <c r="F5" s="98"/>
      <c r="G5" s="275"/>
      <c r="H5" s="96"/>
      <c r="I5" s="100"/>
      <c r="J5" s="96"/>
      <c r="K5" s="103"/>
    </row>
    <row r="6" spans="1:11" ht="409.5" customHeight="1">
      <c r="D6" s="169" t="s">
        <v>344</v>
      </c>
      <c r="G6" s="276"/>
    </row>
    <row r="7" spans="1:11" s="145" customFormat="1">
      <c r="A7" s="144"/>
      <c r="B7" s="144"/>
      <c r="C7" s="148"/>
      <c r="D7" s="148"/>
      <c r="E7" s="149">
        <v>1</v>
      </c>
      <c r="F7" s="168" t="s">
        <v>307</v>
      </c>
      <c r="G7" s="286"/>
      <c r="H7" s="151" t="s">
        <v>10</v>
      </c>
      <c r="I7" s="152" t="str">
        <f>F7</f>
        <v>kom.</v>
      </c>
      <c r="J7" s="150">
        <f>G7*E7</f>
        <v>0</v>
      </c>
      <c r="K7" s="145" t="s">
        <v>1</v>
      </c>
    </row>
    <row r="8" spans="1:11" s="145" customFormat="1">
      <c r="A8" s="144"/>
      <c r="B8" s="144"/>
      <c r="C8" s="148"/>
      <c r="D8" s="148"/>
      <c r="E8" s="149"/>
      <c r="F8" s="168"/>
      <c r="G8" s="286"/>
      <c r="H8" s="151"/>
      <c r="I8" s="152"/>
      <c r="J8" s="150"/>
    </row>
    <row r="9" spans="1:11">
      <c r="C9" s="105" t="s">
        <v>2</v>
      </c>
      <c r="D9" s="95" t="s">
        <v>345</v>
      </c>
      <c r="E9" s="96"/>
      <c r="F9" s="98"/>
      <c r="G9" s="275"/>
      <c r="H9" s="96"/>
      <c r="I9" s="100"/>
      <c r="J9" s="96"/>
      <c r="K9" s="103"/>
    </row>
    <row r="10" spans="1:11" ht="102" customHeight="1">
      <c r="D10" s="143" t="s">
        <v>346</v>
      </c>
      <c r="G10" s="276"/>
    </row>
    <row r="11" spans="1:11" s="145" customFormat="1">
      <c r="A11" s="144"/>
      <c r="B11" s="144"/>
      <c r="C11" s="148"/>
      <c r="D11" s="148"/>
      <c r="E11" s="149">
        <v>1</v>
      </c>
      <c r="F11" s="168" t="s">
        <v>24</v>
      </c>
      <c r="G11" s="286"/>
      <c r="H11" s="151" t="s">
        <v>10</v>
      </c>
      <c r="I11" s="152" t="str">
        <f>F11</f>
        <v>m'</v>
      </c>
      <c r="J11" s="150">
        <f>G11*E11</f>
        <v>0</v>
      </c>
      <c r="K11" s="145" t="s">
        <v>1</v>
      </c>
    </row>
    <row r="12" spans="1:11" s="145" customFormat="1">
      <c r="A12" s="144"/>
      <c r="B12" s="144"/>
      <c r="C12" s="148"/>
      <c r="D12" s="148"/>
      <c r="E12" s="149"/>
      <c r="F12" s="168"/>
      <c r="G12" s="286"/>
      <c r="H12" s="151"/>
      <c r="I12" s="152"/>
      <c r="J12" s="150"/>
    </row>
    <row r="13" spans="1:11" s="145" customFormat="1">
      <c r="A13" s="144"/>
      <c r="B13" s="144"/>
      <c r="C13" s="148"/>
      <c r="D13" s="148"/>
      <c r="E13" s="149"/>
      <c r="F13" s="168"/>
      <c r="G13" s="286"/>
      <c r="H13" s="151"/>
      <c r="I13" s="152"/>
      <c r="J13" s="150"/>
    </row>
    <row r="14" spans="1:11">
      <c r="C14" s="105" t="s">
        <v>3</v>
      </c>
      <c r="D14" s="95" t="s">
        <v>347</v>
      </c>
      <c r="E14" s="96"/>
      <c r="F14" s="98"/>
      <c r="G14" s="275"/>
      <c r="H14" s="96"/>
      <c r="I14" s="100"/>
      <c r="J14" s="96"/>
      <c r="K14" s="103"/>
    </row>
    <row r="15" spans="1:11" ht="232.5" customHeight="1">
      <c r="D15" s="143" t="s">
        <v>348</v>
      </c>
      <c r="G15" s="276"/>
    </row>
    <row r="16" spans="1:11" s="145" customFormat="1">
      <c r="A16" s="144"/>
      <c r="B16" s="144"/>
      <c r="C16" s="148"/>
      <c r="D16" s="148"/>
      <c r="E16" s="149">
        <v>1</v>
      </c>
      <c r="F16" s="168" t="s">
        <v>307</v>
      </c>
      <c r="G16" s="286"/>
      <c r="H16" s="151" t="s">
        <v>10</v>
      </c>
      <c r="I16" s="152" t="str">
        <f>F16</f>
        <v>kom.</v>
      </c>
      <c r="J16" s="150">
        <f>G16*E16</f>
        <v>0</v>
      </c>
      <c r="K16" s="145" t="s">
        <v>1</v>
      </c>
    </row>
    <row r="17" spans="1:11" s="145" customFormat="1">
      <c r="A17" s="144"/>
      <c r="B17" s="144"/>
      <c r="C17" s="148"/>
      <c r="D17" s="148"/>
      <c r="E17" s="149"/>
      <c r="F17" s="168"/>
      <c r="G17" s="286"/>
      <c r="H17" s="151"/>
      <c r="I17" s="152"/>
      <c r="J17" s="150"/>
    </row>
    <row r="18" spans="1:11">
      <c r="C18" s="105" t="s">
        <v>5</v>
      </c>
      <c r="D18" s="95" t="s">
        <v>349</v>
      </c>
      <c r="E18" s="96"/>
      <c r="F18" s="98"/>
      <c r="G18" s="275"/>
      <c r="H18" s="96"/>
      <c r="I18" s="100"/>
      <c r="J18" s="96"/>
      <c r="K18" s="103"/>
    </row>
    <row r="19" spans="1:11" ht="198.75" customHeight="1">
      <c r="D19" s="143" t="s">
        <v>350</v>
      </c>
      <c r="G19" s="276"/>
    </row>
    <row r="20" spans="1:11" s="145" customFormat="1">
      <c r="A20" s="144"/>
      <c r="B20" s="144"/>
      <c r="C20" s="148"/>
      <c r="D20" s="148"/>
      <c r="E20" s="149">
        <v>1</v>
      </c>
      <c r="F20" s="168" t="s">
        <v>307</v>
      </c>
      <c r="G20" s="286"/>
      <c r="H20" s="151" t="s">
        <v>10</v>
      </c>
      <c r="I20" s="152" t="str">
        <f>F20</f>
        <v>kom.</v>
      </c>
      <c r="J20" s="150">
        <f>G20*E20</f>
        <v>0</v>
      </c>
      <c r="K20" s="145" t="s">
        <v>1</v>
      </c>
    </row>
    <row r="21" spans="1:11" s="145" customFormat="1">
      <c r="A21" s="144"/>
      <c r="B21" s="144"/>
      <c r="C21" s="148"/>
      <c r="D21" s="148"/>
      <c r="E21" s="149"/>
      <c r="F21" s="168"/>
      <c r="G21" s="286"/>
      <c r="H21" s="151"/>
      <c r="I21" s="152"/>
      <c r="J21" s="150"/>
    </row>
    <row r="22" spans="1:11">
      <c r="C22" s="105" t="s">
        <v>6</v>
      </c>
      <c r="D22" s="95" t="s">
        <v>351</v>
      </c>
      <c r="E22" s="96"/>
      <c r="F22" s="98"/>
      <c r="G22" s="275"/>
      <c r="H22" s="96"/>
      <c r="I22" s="100"/>
      <c r="J22" s="96"/>
      <c r="K22" s="103"/>
    </row>
    <row r="23" spans="1:11" ht="173.25" customHeight="1">
      <c r="D23" s="104" t="s">
        <v>1207</v>
      </c>
      <c r="G23" s="276"/>
    </row>
    <row r="24" spans="1:11" ht="17.25" customHeight="1">
      <c r="D24" s="104" t="s">
        <v>352</v>
      </c>
      <c r="E24" s="149">
        <v>1</v>
      </c>
      <c r="F24" s="168" t="s">
        <v>307</v>
      </c>
      <c r="G24" s="286"/>
      <c r="H24" s="151" t="s">
        <v>10</v>
      </c>
      <c r="I24" s="152" t="str">
        <f>F24</f>
        <v>kom.</v>
      </c>
      <c r="J24" s="150">
        <f>G24*E24</f>
        <v>0</v>
      </c>
      <c r="K24" s="145" t="s">
        <v>1</v>
      </c>
    </row>
    <row r="25" spans="1:11" ht="17.25" customHeight="1">
      <c r="D25" s="104"/>
      <c r="E25" s="149"/>
      <c r="F25" s="168"/>
      <c r="G25" s="286"/>
      <c r="H25" s="151"/>
      <c r="I25" s="152"/>
      <c r="J25" s="150"/>
      <c r="K25" s="145"/>
    </row>
    <row r="26" spans="1:11">
      <c r="C26" s="105" t="s">
        <v>7</v>
      </c>
      <c r="D26" s="95" t="s">
        <v>353</v>
      </c>
      <c r="E26" s="96"/>
      <c r="F26" s="98"/>
      <c r="G26" s="275"/>
      <c r="H26" s="96"/>
      <c r="I26" s="100"/>
      <c r="J26" s="96"/>
      <c r="K26" s="103"/>
    </row>
    <row r="27" spans="1:11" ht="194.25" customHeight="1">
      <c r="D27" s="77" t="s">
        <v>354</v>
      </c>
      <c r="G27" s="276"/>
    </row>
    <row r="28" spans="1:11" ht="17.25" customHeight="1">
      <c r="C28" s="92" t="s">
        <v>21</v>
      </c>
      <c r="D28" s="382" t="s">
        <v>355</v>
      </c>
      <c r="E28" s="149">
        <v>1</v>
      </c>
      <c r="F28" s="168" t="s">
        <v>307</v>
      </c>
      <c r="G28" s="286"/>
      <c r="H28" s="151" t="s">
        <v>10</v>
      </c>
      <c r="I28" s="152" t="str">
        <f>F28</f>
        <v>kom.</v>
      </c>
      <c r="J28" s="150">
        <f>G28*E28</f>
        <v>0</v>
      </c>
      <c r="K28" s="145" t="s">
        <v>1</v>
      </c>
    </row>
    <row r="29" spans="1:11" ht="17.25" customHeight="1">
      <c r="C29" s="92" t="s">
        <v>20</v>
      </c>
      <c r="D29" s="382" t="s">
        <v>356</v>
      </c>
      <c r="E29" s="149">
        <v>1</v>
      </c>
      <c r="F29" s="168" t="s">
        <v>307</v>
      </c>
      <c r="G29" s="286"/>
      <c r="H29" s="151" t="s">
        <v>10</v>
      </c>
      <c r="I29" s="152" t="str">
        <f>F29</f>
        <v>kom.</v>
      </c>
      <c r="J29" s="150">
        <f>G29*E29</f>
        <v>0</v>
      </c>
      <c r="K29" s="145" t="s">
        <v>1</v>
      </c>
    </row>
    <row r="30" spans="1:11" ht="17.25" customHeight="1">
      <c r="D30" s="104"/>
      <c r="E30" s="149"/>
      <c r="F30" s="168"/>
      <c r="G30" s="286"/>
      <c r="H30" s="151"/>
      <c r="I30" s="152"/>
      <c r="J30" s="150"/>
      <c r="K30" s="145"/>
    </row>
    <row r="31" spans="1:11">
      <c r="C31" s="105" t="s">
        <v>8</v>
      </c>
      <c r="D31" s="95" t="s">
        <v>357</v>
      </c>
      <c r="E31" s="96"/>
      <c r="F31" s="98"/>
      <c r="G31" s="275"/>
      <c r="H31" s="96"/>
      <c r="I31" s="100"/>
      <c r="J31" s="96"/>
      <c r="K31" s="103"/>
    </row>
    <row r="32" spans="1:11" ht="111" customHeight="1">
      <c r="D32" s="104" t="s">
        <v>358</v>
      </c>
      <c r="G32" s="276"/>
    </row>
    <row r="33" spans="3:11" ht="17.25" customHeight="1">
      <c r="D33" s="104"/>
      <c r="E33" s="149"/>
      <c r="F33" s="168"/>
      <c r="G33" s="286"/>
      <c r="H33" s="151"/>
      <c r="I33" s="152"/>
      <c r="J33" s="150"/>
      <c r="K33" s="145"/>
    </row>
    <row r="34" spans="3:11" ht="17.25" customHeight="1">
      <c r="C34" s="92" t="s">
        <v>21</v>
      </c>
      <c r="D34" s="381" t="s">
        <v>359</v>
      </c>
      <c r="E34" s="149">
        <v>1</v>
      </c>
      <c r="F34" s="168" t="s">
        <v>307</v>
      </c>
      <c r="G34" s="286"/>
      <c r="H34" s="151" t="s">
        <v>10</v>
      </c>
      <c r="I34" s="152" t="str">
        <f>F34</f>
        <v>kom.</v>
      </c>
      <c r="J34" s="150">
        <f>G34*E34</f>
        <v>0</v>
      </c>
      <c r="K34" s="145" t="s">
        <v>1</v>
      </c>
    </row>
    <row r="35" spans="3:11" ht="17.25" customHeight="1">
      <c r="C35" s="92" t="s">
        <v>20</v>
      </c>
      <c r="D35" s="381" t="s">
        <v>360</v>
      </c>
      <c r="E35" s="149">
        <v>1</v>
      </c>
      <c r="F35" s="168" t="s">
        <v>307</v>
      </c>
      <c r="G35" s="286"/>
      <c r="H35" s="151" t="s">
        <v>10</v>
      </c>
      <c r="I35" s="152" t="str">
        <f t="shared" ref="I35:I37" si="0">F35</f>
        <v>kom.</v>
      </c>
      <c r="J35" s="150">
        <f t="shared" ref="J35:J37" si="1">G35*E35</f>
        <v>0</v>
      </c>
      <c r="K35" s="145" t="s">
        <v>1</v>
      </c>
    </row>
    <row r="36" spans="3:11" ht="17.25" customHeight="1">
      <c r="C36" s="92" t="s">
        <v>22</v>
      </c>
      <c r="D36" s="381" t="s">
        <v>361</v>
      </c>
      <c r="E36" s="149">
        <v>1</v>
      </c>
      <c r="F36" s="168" t="s">
        <v>307</v>
      </c>
      <c r="G36" s="286"/>
      <c r="H36" s="151" t="s">
        <v>10</v>
      </c>
      <c r="I36" s="152" t="str">
        <f t="shared" si="0"/>
        <v>kom.</v>
      </c>
      <c r="J36" s="150">
        <f t="shared" si="1"/>
        <v>0</v>
      </c>
      <c r="K36" s="145" t="s">
        <v>1</v>
      </c>
    </row>
    <row r="37" spans="3:11" ht="17.25" customHeight="1">
      <c r="C37" s="92" t="s">
        <v>23</v>
      </c>
      <c r="D37" s="381" t="s">
        <v>362</v>
      </c>
      <c r="E37" s="149">
        <v>1</v>
      </c>
      <c r="F37" s="168" t="s">
        <v>307</v>
      </c>
      <c r="G37" s="286"/>
      <c r="H37" s="151" t="s">
        <v>10</v>
      </c>
      <c r="I37" s="152" t="str">
        <f t="shared" si="0"/>
        <v>kom.</v>
      </c>
      <c r="J37" s="150">
        <f t="shared" si="1"/>
        <v>0</v>
      </c>
      <c r="K37" s="145" t="s">
        <v>1</v>
      </c>
    </row>
    <row r="38" spans="3:11" ht="17.25" customHeight="1">
      <c r="D38" s="104"/>
      <c r="E38" s="149"/>
      <c r="F38" s="168"/>
      <c r="G38" s="286"/>
      <c r="H38" s="151"/>
      <c r="I38" s="152"/>
      <c r="J38" s="150"/>
      <c r="K38" s="145"/>
    </row>
    <row r="39" spans="3:11">
      <c r="C39" s="105" t="s">
        <v>9</v>
      </c>
      <c r="D39" s="95" t="s">
        <v>363</v>
      </c>
      <c r="E39" s="96"/>
      <c r="F39" s="98"/>
      <c r="G39" s="275"/>
      <c r="H39" s="96"/>
      <c r="I39" s="100"/>
      <c r="J39" s="96"/>
      <c r="K39" s="103"/>
    </row>
    <row r="40" spans="3:11" ht="192" customHeight="1">
      <c r="D40" s="104" t="s">
        <v>364</v>
      </c>
      <c r="G40" s="276"/>
    </row>
    <row r="41" spans="3:11" ht="17.25" customHeight="1">
      <c r="D41" s="104"/>
      <c r="E41" s="149"/>
      <c r="F41" s="168"/>
      <c r="G41" s="286"/>
      <c r="H41" s="151"/>
      <c r="I41" s="152"/>
      <c r="J41" s="150"/>
      <c r="K41" s="145"/>
    </row>
    <row r="42" spans="3:11">
      <c r="C42" s="65" t="s">
        <v>21</v>
      </c>
      <c r="D42" s="99" t="s">
        <v>365</v>
      </c>
      <c r="E42" s="109">
        <v>2</v>
      </c>
      <c r="F42" s="117" t="s">
        <v>15</v>
      </c>
      <c r="G42" s="277"/>
      <c r="H42" s="111" t="s">
        <v>10</v>
      </c>
      <c r="I42" s="112" t="str">
        <f>F42</f>
        <v>kom</v>
      </c>
      <c r="J42" s="106">
        <f>G42*E42</f>
        <v>0</v>
      </c>
      <c r="K42" s="92" t="s">
        <v>1</v>
      </c>
    </row>
    <row r="43" spans="3:11">
      <c r="C43" s="65" t="s">
        <v>20</v>
      </c>
      <c r="D43" s="99" t="s">
        <v>366</v>
      </c>
      <c r="E43" s="109">
        <v>1</v>
      </c>
      <c r="F43" s="117" t="s">
        <v>15</v>
      </c>
      <c r="G43" s="277"/>
      <c r="H43" s="111" t="s">
        <v>10</v>
      </c>
      <c r="I43" s="112" t="str">
        <f>F43</f>
        <v>kom</v>
      </c>
      <c r="J43" s="106">
        <f>G43*E43</f>
        <v>0</v>
      </c>
      <c r="K43" s="92" t="s">
        <v>1</v>
      </c>
    </row>
    <row r="44" spans="3:11">
      <c r="C44" s="65" t="s">
        <v>22</v>
      </c>
      <c r="D44" s="99" t="s">
        <v>367</v>
      </c>
      <c r="E44" s="109">
        <v>1</v>
      </c>
      <c r="F44" s="117" t="s">
        <v>15</v>
      </c>
      <c r="G44" s="277"/>
      <c r="H44" s="111" t="s">
        <v>10</v>
      </c>
      <c r="I44" s="112" t="str">
        <f>F44</f>
        <v>kom</v>
      </c>
      <c r="J44" s="106">
        <f>G44*E44</f>
        <v>0</v>
      </c>
      <c r="K44" s="92" t="s">
        <v>1</v>
      </c>
    </row>
    <row r="45" spans="3:11">
      <c r="C45" s="65" t="s">
        <v>23</v>
      </c>
      <c r="D45" s="99" t="s">
        <v>368</v>
      </c>
      <c r="E45" s="109">
        <v>1</v>
      </c>
      <c r="F45" s="117" t="s">
        <v>15</v>
      </c>
      <c r="G45" s="277"/>
      <c r="H45" s="111" t="s">
        <v>10</v>
      </c>
      <c r="I45" s="112" t="str">
        <f>F45</f>
        <v>kom</v>
      </c>
      <c r="J45" s="106">
        <f>G45*E45</f>
        <v>0</v>
      </c>
      <c r="K45" s="92" t="s">
        <v>1</v>
      </c>
    </row>
    <row r="46" spans="3:11">
      <c r="C46" s="65" t="s">
        <v>81</v>
      </c>
      <c r="D46" s="99" t="s">
        <v>369</v>
      </c>
      <c r="E46" s="109">
        <v>1</v>
      </c>
      <c r="F46" s="117" t="s">
        <v>15</v>
      </c>
      <c r="G46" s="277"/>
      <c r="H46" s="111" t="s">
        <v>10</v>
      </c>
      <c r="I46" s="112" t="str">
        <f>F46</f>
        <v>kom</v>
      </c>
      <c r="J46" s="106">
        <f>G46*E46</f>
        <v>0</v>
      </c>
      <c r="K46" s="92" t="s">
        <v>1</v>
      </c>
    </row>
    <row r="47" spans="3:11" ht="17.25" customHeight="1">
      <c r="D47" s="104"/>
      <c r="E47" s="149"/>
      <c r="F47" s="168"/>
      <c r="G47" s="289"/>
      <c r="H47" s="151"/>
      <c r="I47" s="152"/>
      <c r="J47" s="166"/>
      <c r="K47" s="145"/>
    </row>
    <row r="48" spans="3:11" ht="15.75" thickBot="1">
      <c r="C48" s="65"/>
      <c r="D48" s="99"/>
      <c r="E48" s="109"/>
      <c r="F48" s="110"/>
      <c r="G48" s="279"/>
      <c r="H48" s="111"/>
      <c r="I48" s="112"/>
      <c r="J48" s="113"/>
    </row>
    <row r="49" spans="1:11" ht="15.75" thickBot="1">
      <c r="A49" s="21" t="str">
        <f>A2</f>
        <v>C</v>
      </c>
      <c r="B49" s="22" t="str">
        <f>B2</f>
        <v>II</v>
      </c>
      <c r="C49" s="20"/>
      <c r="D49" s="20" t="str">
        <f>D2&amp;" SVEUKUPNO"</f>
        <v>BRAVARSKE STAVKE SVEUKUPNO</v>
      </c>
      <c r="E49" s="422">
        <f>SUM(J4:J48)</f>
        <v>0</v>
      </c>
      <c r="F49" s="422"/>
      <c r="G49" s="422"/>
      <c r="H49" s="422"/>
      <c r="I49" s="422"/>
      <c r="J49" s="422"/>
      <c r="K49" s="23" t="s">
        <v>1</v>
      </c>
    </row>
    <row r="50" spans="1:11">
      <c r="E50" s="109"/>
      <c r="F50" s="110"/>
      <c r="G50" s="113"/>
      <c r="H50" s="111"/>
      <c r="I50" s="112"/>
      <c r="J50" s="113"/>
    </row>
    <row r="51" spans="1:11">
      <c r="E51" s="109"/>
      <c r="F51" s="110"/>
      <c r="G51" s="113"/>
      <c r="H51" s="111"/>
      <c r="I51" s="112"/>
      <c r="J51" s="113"/>
    </row>
    <row r="52" spans="1:11">
      <c r="E52" s="109"/>
      <c r="F52" s="110"/>
      <c r="G52" s="113"/>
      <c r="H52" s="111"/>
      <c r="I52" s="112"/>
      <c r="J52" s="113"/>
    </row>
    <row r="53" spans="1:11">
      <c r="E53" s="109"/>
      <c r="F53" s="110"/>
      <c r="G53" s="113"/>
      <c r="H53" s="111"/>
      <c r="I53" s="112"/>
      <c r="J53" s="113"/>
    </row>
    <row r="54" spans="1:11">
      <c r="E54" s="109"/>
      <c r="F54" s="110"/>
      <c r="G54" s="113"/>
      <c r="H54" s="111"/>
      <c r="I54" s="112"/>
      <c r="J54" s="113"/>
    </row>
    <row r="55" spans="1:11">
      <c r="E55" s="109"/>
      <c r="F55" s="110"/>
      <c r="G55" s="113"/>
      <c r="H55" s="111"/>
      <c r="I55" s="112"/>
      <c r="J55" s="113"/>
    </row>
    <row r="56" spans="1:11">
      <c r="E56" s="109"/>
      <c r="F56" s="110"/>
      <c r="G56" s="113"/>
      <c r="H56" s="111"/>
      <c r="I56" s="112"/>
      <c r="J56" s="113"/>
    </row>
    <row r="57" spans="1:11">
      <c r="E57" s="109"/>
      <c r="F57" s="110"/>
      <c r="G57" s="113"/>
      <c r="H57" s="111"/>
      <c r="I57" s="112"/>
      <c r="J57" s="113"/>
    </row>
  </sheetData>
  <sheetProtection algorithmName="SHA-512" hashValue="jZE4l54hppTFsGTGUe2otBPsUPQhHF7PDhtJeD/NsqywgFFWQR+eNclkfBR+oEOMCW3I8EXZ9w7/5EssFuGPKg==" saltValue="Tn4Irm8xy0Xl7/YC4QRhDA==" spinCount="100000" sheet="1" objects="1" scenarios="1"/>
  <mergeCells count="1">
    <mergeCell ref="E49:J49"/>
  </mergeCells>
  <pageMargins left="0.7" right="0.7" top="0.75" bottom="0.75" header="0.3" footer="0.3"/>
  <pageSetup paperSize="9" orientation="landscape" horizontalDpi="300" verticalDpi="300" r:id="rId1"/>
  <headerFooter>
    <oddHeader>&amp;LZAJEDNICA SUSRET&amp;CTROŠKOVNIK&amp;Rožujak 2021.</oddHeader>
    <oddFooter>&amp;CBRAVARSKE STAVKE</oddFooter>
  </headerFooter>
  <rowBreaks count="1" manualBreakCount="1">
    <brk id="25"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A2455-EBBB-42E2-9400-BB6F0C550AC0}">
  <dimension ref="A2:K96"/>
  <sheetViews>
    <sheetView topLeftCell="A76" workbookViewId="0">
      <selection activeCell="J9" sqref="J9"/>
    </sheetView>
  </sheetViews>
  <sheetFormatPr defaultColWidth="9.140625" defaultRowHeight="15"/>
  <cols>
    <col min="1" max="2" width="2.7109375" style="93" customWidth="1"/>
    <col min="3" max="3" width="3.7109375" style="92" customWidth="1"/>
    <col min="4" max="4" width="43.28515625" style="92" customWidth="1"/>
    <col min="5" max="5" width="4.7109375" style="92" customWidth="1"/>
    <col min="6" max="6" width="3.7109375" style="94" customWidth="1"/>
    <col min="7" max="7" width="29.85546875" style="92" customWidth="1"/>
    <col min="8" max="8" width="3.28515625" style="92" customWidth="1"/>
    <col min="9" max="9" width="3.7109375" style="99" customWidth="1"/>
    <col min="10" max="10" width="31.28515625" style="92" customWidth="1"/>
    <col min="11" max="11" width="3.7109375" style="92" customWidth="1"/>
    <col min="12" max="12" width="3.85546875" style="92" customWidth="1"/>
    <col min="13" max="16384" width="9.140625" style="92"/>
  </cols>
  <sheetData>
    <row r="2" spans="1:11">
      <c r="A2" s="2" t="s">
        <v>302</v>
      </c>
      <c r="B2" s="2" t="s">
        <v>12</v>
      </c>
      <c r="C2" s="3"/>
      <c r="D2" s="3" t="s">
        <v>370</v>
      </c>
      <c r="E2" s="3"/>
      <c r="F2" s="16"/>
      <c r="G2" s="3"/>
      <c r="H2" s="3"/>
      <c r="I2" s="17"/>
      <c r="J2" s="3"/>
      <c r="K2" s="3"/>
    </row>
    <row r="3" spans="1:11">
      <c r="D3" s="125"/>
      <c r="E3" s="126"/>
      <c r="F3" s="126"/>
      <c r="G3" s="282"/>
      <c r="H3" s="126"/>
      <c r="I3" s="126"/>
      <c r="J3" s="126"/>
      <c r="K3" s="126"/>
    </row>
    <row r="4" spans="1:11">
      <c r="C4" s="105" t="s">
        <v>0</v>
      </c>
      <c r="D4" s="95" t="s">
        <v>371</v>
      </c>
      <c r="E4" s="96"/>
      <c r="F4" s="98"/>
      <c r="G4" s="275"/>
      <c r="H4" s="96"/>
      <c r="I4" s="100"/>
      <c r="J4" s="96"/>
      <c r="K4" s="103"/>
    </row>
    <row r="5" spans="1:11" ht="198" customHeight="1">
      <c r="D5" s="104" t="s">
        <v>372</v>
      </c>
      <c r="G5" s="276"/>
    </row>
    <row r="6" spans="1:11">
      <c r="C6" s="65"/>
      <c r="D6" s="99"/>
      <c r="E6" s="109">
        <v>9.48</v>
      </c>
      <c r="F6" s="117" t="s">
        <v>4</v>
      </c>
      <c r="G6" s="277"/>
      <c r="H6" s="111" t="s">
        <v>10</v>
      </c>
      <c r="I6" s="112" t="str">
        <f>F6</f>
        <v>m2</v>
      </c>
      <c r="J6" s="106">
        <f>G6*E6</f>
        <v>0</v>
      </c>
      <c r="K6" s="92" t="s">
        <v>1</v>
      </c>
    </row>
    <row r="7" spans="1:11">
      <c r="D7" s="99"/>
      <c r="E7" s="109"/>
      <c r="F7" s="117"/>
      <c r="G7" s="279"/>
      <c r="H7" s="111"/>
      <c r="I7" s="112"/>
      <c r="J7" s="113"/>
    </row>
    <row r="8" spans="1:11">
      <c r="C8" s="105" t="s">
        <v>2</v>
      </c>
      <c r="D8" s="95" t="s">
        <v>373</v>
      </c>
      <c r="E8" s="96"/>
      <c r="F8" s="98"/>
      <c r="G8" s="275"/>
      <c r="H8" s="96"/>
      <c r="I8" s="100"/>
      <c r="J8" s="96"/>
      <c r="K8" s="103"/>
    </row>
    <row r="9" spans="1:11" ht="237" customHeight="1">
      <c r="D9" s="104" t="s">
        <v>374</v>
      </c>
      <c r="G9" s="276"/>
    </row>
    <row r="10" spans="1:11">
      <c r="C10" s="65"/>
      <c r="D10" s="99"/>
      <c r="E10" s="109">
        <v>7.9</v>
      </c>
      <c r="F10" s="117" t="s">
        <v>4</v>
      </c>
      <c r="G10" s="277"/>
      <c r="H10" s="111" t="s">
        <v>10</v>
      </c>
      <c r="I10" s="112" t="str">
        <f>F10</f>
        <v>m2</v>
      </c>
      <c r="J10" s="106">
        <f>G10*E10</f>
        <v>0</v>
      </c>
      <c r="K10" s="92" t="s">
        <v>1</v>
      </c>
    </row>
    <row r="11" spans="1:11">
      <c r="C11" s="65"/>
      <c r="D11" s="99"/>
      <c r="E11" s="109"/>
      <c r="F11" s="117"/>
      <c r="G11" s="277"/>
      <c r="H11" s="111"/>
      <c r="I11" s="112"/>
      <c r="J11" s="106"/>
    </row>
    <row r="12" spans="1:11">
      <c r="C12" s="105" t="s">
        <v>3</v>
      </c>
      <c r="D12" s="95" t="s">
        <v>375</v>
      </c>
      <c r="E12" s="96"/>
      <c r="F12" s="98"/>
      <c r="G12" s="275"/>
      <c r="H12" s="96"/>
      <c r="I12" s="100"/>
      <c r="J12" s="96"/>
      <c r="K12" s="103"/>
    </row>
    <row r="13" spans="1:11" ht="157.5" customHeight="1">
      <c r="D13" s="104" t="s">
        <v>376</v>
      </c>
      <c r="G13" s="276"/>
    </row>
    <row r="14" spans="1:11">
      <c r="C14" s="65"/>
      <c r="D14" s="99"/>
      <c r="E14" s="109">
        <v>0.96</v>
      </c>
      <c r="F14" s="117" t="s">
        <v>4</v>
      </c>
      <c r="G14" s="277"/>
      <c r="H14" s="111" t="s">
        <v>10</v>
      </c>
      <c r="I14" s="112" t="str">
        <f>F14</f>
        <v>m2</v>
      </c>
      <c r="J14" s="106">
        <f>G14*E14</f>
        <v>0</v>
      </c>
      <c r="K14" s="92" t="s">
        <v>1</v>
      </c>
    </row>
    <row r="15" spans="1:11">
      <c r="C15" s="65"/>
      <c r="D15" s="99"/>
      <c r="E15" s="109"/>
      <c r="F15" s="117"/>
      <c r="G15" s="277"/>
      <c r="H15" s="111"/>
      <c r="I15" s="112"/>
      <c r="J15" s="106"/>
    </row>
    <row r="16" spans="1:11">
      <c r="C16" s="105" t="s">
        <v>5</v>
      </c>
      <c r="D16" s="95" t="s">
        <v>377</v>
      </c>
      <c r="E16" s="96"/>
      <c r="F16" s="98"/>
      <c r="G16" s="275"/>
      <c r="H16" s="96"/>
      <c r="I16" s="100"/>
      <c r="J16" s="96"/>
      <c r="K16" s="103"/>
    </row>
    <row r="17" spans="3:11" ht="170.25" customHeight="1">
      <c r="D17" s="104" t="s">
        <v>378</v>
      </c>
      <c r="G17" s="276"/>
    </row>
    <row r="18" spans="3:11">
      <c r="C18" s="65"/>
      <c r="D18" s="99"/>
      <c r="E18" s="109">
        <v>1.17</v>
      </c>
      <c r="F18" s="117" t="s">
        <v>4</v>
      </c>
      <c r="G18" s="277"/>
      <c r="H18" s="111" t="s">
        <v>10</v>
      </c>
      <c r="I18" s="112" t="str">
        <f>F18</f>
        <v>m2</v>
      </c>
      <c r="J18" s="106">
        <f>G18*E18</f>
        <v>0</v>
      </c>
      <c r="K18" s="92" t="s">
        <v>1</v>
      </c>
    </row>
    <row r="19" spans="3:11">
      <c r="C19" s="65"/>
      <c r="D19" s="99"/>
      <c r="E19" s="109"/>
      <c r="F19" s="117"/>
      <c r="G19" s="277"/>
      <c r="H19" s="111"/>
      <c r="I19" s="112"/>
      <c r="J19" s="106"/>
    </row>
    <row r="20" spans="3:11">
      <c r="C20" s="105" t="s">
        <v>6</v>
      </c>
      <c r="D20" s="95" t="s">
        <v>379</v>
      </c>
      <c r="E20" s="96"/>
      <c r="F20" s="98"/>
      <c r="G20" s="275"/>
      <c r="H20" s="96"/>
      <c r="I20" s="100"/>
      <c r="J20" s="96"/>
      <c r="K20" s="103"/>
    </row>
    <row r="21" spans="3:11" ht="197.25" customHeight="1">
      <c r="D21" s="104" t="s">
        <v>380</v>
      </c>
      <c r="G21" s="276"/>
    </row>
    <row r="22" spans="3:11">
      <c r="C22" s="65"/>
      <c r="D22" s="99"/>
      <c r="E22" s="109">
        <v>10.199999999999999</v>
      </c>
      <c r="F22" s="117" t="s">
        <v>4</v>
      </c>
      <c r="G22" s="277"/>
      <c r="H22" s="111" t="s">
        <v>10</v>
      </c>
      <c r="I22" s="112" t="str">
        <f>F22</f>
        <v>m2</v>
      </c>
      <c r="J22" s="106">
        <f>G22*E22</f>
        <v>0</v>
      </c>
      <c r="K22" s="92" t="s">
        <v>1</v>
      </c>
    </row>
    <row r="23" spans="3:11">
      <c r="C23" s="65"/>
      <c r="D23" s="99"/>
      <c r="E23" s="109"/>
      <c r="F23" s="117"/>
      <c r="G23" s="277"/>
      <c r="H23" s="111"/>
      <c r="I23" s="112"/>
      <c r="J23" s="106"/>
    </row>
    <row r="24" spans="3:11">
      <c r="C24" s="105" t="s">
        <v>7</v>
      </c>
      <c r="D24" s="95" t="s">
        <v>381</v>
      </c>
      <c r="E24" s="96"/>
      <c r="F24" s="98"/>
      <c r="G24" s="275"/>
      <c r="H24" s="96"/>
      <c r="I24" s="100"/>
      <c r="J24" s="96"/>
      <c r="K24" s="103"/>
    </row>
    <row r="25" spans="3:11" ht="205.5" customHeight="1">
      <c r="D25" s="104" t="s">
        <v>382</v>
      </c>
      <c r="G25" s="276"/>
    </row>
    <row r="26" spans="3:11">
      <c r="C26" s="65"/>
      <c r="D26" s="99"/>
      <c r="E26" s="109">
        <v>4.2</v>
      </c>
      <c r="F26" s="117" t="s">
        <v>4</v>
      </c>
      <c r="G26" s="277"/>
      <c r="H26" s="111" t="s">
        <v>10</v>
      </c>
      <c r="I26" s="112" t="str">
        <f>F26</f>
        <v>m2</v>
      </c>
      <c r="J26" s="106">
        <f>G26*E26</f>
        <v>0</v>
      </c>
      <c r="K26" s="92" t="s">
        <v>1</v>
      </c>
    </row>
    <row r="27" spans="3:11">
      <c r="C27" s="65"/>
      <c r="D27" s="99"/>
      <c r="E27" s="109"/>
      <c r="F27" s="117"/>
      <c r="G27" s="279"/>
      <c r="H27" s="111"/>
      <c r="I27" s="112"/>
      <c r="J27" s="113"/>
    </row>
    <row r="28" spans="3:11">
      <c r="C28" s="105" t="s">
        <v>8</v>
      </c>
      <c r="D28" s="95" t="s">
        <v>383</v>
      </c>
      <c r="E28" s="96"/>
      <c r="F28" s="98"/>
      <c r="G28" s="275"/>
      <c r="H28" s="96"/>
      <c r="I28" s="100"/>
      <c r="J28" s="96"/>
      <c r="K28" s="103"/>
    </row>
    <row r="29" spans="3:11" ht="228" customHeight="1">
      <c r="D29" s="104" t="s">
        <v>384</v>
      </c>
      <c r="G29" s="276"/>
    </row>
    <row r="30" spans="3:11">
      <c r="C30" s="65"/>
      <c r="D30" s="99"/>
      <c r="E30" s="109">
        <v>1.98</v>
      </c>
      <c r="F30" s="117" t="s">
        <v>4</v>
      </c>
      <c r="G30" s="277"/>
      <c r="H30" s="111" t="s">
        <v>10</v>
      </c>
      <c r="I30" s="112" t="str">
        <f>F30</f>
        <v>m2</v>
      </c>
      <c r="J30" s="106">
        <f>G30*E30</f>
        <v>0</v>
      </c>
      <c r="K30" s="92" t="s">
        <v>1</v>
      </c>
    </row>
    <row r="31" spans="3:11">
      <c r="D31" s="99"/>
      <c r="E31" s="109"/>
      <c r="F31" s="110"/>
      <c r="G31" s="279"/>
      <c r="H31" s="111"/>
      <c r="I31" s="112"/>
      <c r="J31" s="113"/>
    </row>
    <row r="32" spans="3:11">
      <c r="C32" s="105">
        <v>8</v>
      </c>
      <c r="D32" s="95" t="s">
        <v>385</v>
      </c>
      <c r="E32" s="96"/>
      <c r="F32" s="98"/>
      <c r="G32" s="275"/>
      <c r="H32" s="96"/>
      <c r="I32" s="100"/>
      <c r="J32" s="96"/>
      <c r="K32" s="103"/>
    </row>
    <row r="33" spans="3:11" ht="207" customHeight="1">
      <c r="D33" s="104" t="s">
        <v>386</v>
      </c>
      <c r="G33" s="276"/>
    </row>
    <row r="34" spans="3:11">
      <c r="C34" s="65"/>
      <c r="D34" s="99"/>
      <c r="E34" s="109">
        <v>2.12</v>
      </c>
      <c r="F34" s="117" t="s">
        <v>4</v>
      </c>
      <c r="G34" s="277"/>
      <c r="H34" s="111" t="s">
        <v>10</v>
      </c>
      <c r="I34" s="112" t="str">
        <f>F34</f>
        <v>m2</v>
      </c>
      <c r="J34" s="106">
        <f>G34*E34</f>
        <v>0</v>
      </c>
      <c r="K34" s="92" t="s">
        <v>1</v>
      </c>
    </row>
    <row r="35" spans="3:11">
      <c r="C35" s="65"/>
      <c r="D35" s="99"/>
      <c r="E35" s="109"/>
      <c r="F35" s="117"/>
      <c r="G35" s="277"/>
      <c r="H35" s="111"/>
      <c r="I35" s="112"/>
      <c r="J35" s="106"/>
    </row>
    <row r="36" spans="3:11">
      <c r="C36" s="105">
        <v>9</v>
      </c>
      <c r="D36" s="95" t="s">
        <v>387</v>
      </c>
      <c r="E36" s="96"/>
      <c r="F36" s="98"/>
      <c r="G36" s="275"/>
      <c r="H36" s="96"/>
      <c r="I36" s="100"/>
      <c r="J36" s="96"/>
      <c r="K36" s="103"/>
    </row>
    <row r="37" spans="3:11" ht="171.75" customHeight="1">
      <c r="D37" s="104" t="s">
        <v>388</v>
      </c>
      <c r="G37" s="276"/>
    </row>
    <row r="38" spans="3:11">
      <c r="C38" s="65"/>
      <c r="D38" s="99"/>
      <c r="E38" s="109">
        <v>4.2</v>
      </c>
      <c r="F38" s="117" t="s">
        <v>4</v>
      </c>
      <c r="G38" s="277"/>
      <c r="H38" s="111" t="s">
        <v>10</v>
      </c>
      <c r="I38" s="112" t="str">
        <f>F38</f>
        <v>m2</v>
      </c>
      <c r="J38" s="106">
        <f>G38*E38</f>
        <v>0</v>
      </c>
      <c r="K38" s="92" t="s">
        <v>1</v>
      </c>
    </row>
    <row r="39" spans="3:11">
      <c r="C39" s="65"/>
      <c r="D39" s="99"/>
      <c r="E39" s="109"/>
      <c r="F39" s="117"/>
      <c r="G39" s="277"/>
      <c r="H39" s="111"/>
      <c r="I39" s="112"/>
      <c r="J39" s="106"/>
    </row>
    <row r="40" spans="3:11">
      <c r="C40" s="105" t="s">
        <v>17</v>
      </c>
      <c r="D40" s="95" t="s">
        <v>389</v>
      </c>
      <c r="E40" s="96"/>
      <c r="F40" s="98"/>
      <c r="G40" s="275"/>
      <c r="H40" s="96"/>
      <c r="I40" s="100"/>
      <c r="J40" s="96"/>
      <c r="K40" s="103"/>
    </row>
    <row r="41" spans="3:11" ht="240.75" customHeight="1">
      <c r="D41" s="104" t="s">
        <v>390</v>
      </c>
      <c r="G41" s="276"/>
    </row>
    <row r="42" spans="3:11">
      <c r="C42" s="65"/>
      <c r="D42" s="99"/>
      <c r="E42" s="109">
        <v>10.6</v>
      </c>
      <c r="F42" s="117" t="s">
        <v>4</v>
      </c>
      <c r="G42" s="277"/>
      <c r="H42" s="111" t="s">
        <v>10</v>
      </c>
      <c r="I42" s="112" t="str">
        <f>F42</f>
        <v>m2</v>
      </c>
      <c r="J42" s="106">
        <f>G42*E42</f>
        <v>0</v>
      </c>
      <c r="K42" s="92" t="s">
        <v>1</v>
      </c>
    </row>
    <row r="43" spans="3:11">
      <c r="C43" s="65"/>
      <c r="D43" s="99"/>
      <c r="E43" s="109"/>
      <c r="F43" s="117"/>
      <c r="G43" s="277"/>
      <c r="H43" s="111"/>
      <c r="I43" s="112"/>
      <c r="J43" s="106"/>
    </row>
    <row r="44" spans="3:11">
      <c r="C44" s="105" t="s">
        <v>18</v>
      </c>
      <c r="D44" s="95" t="s">
        <v>391</v>
      </c>
      <c r="E44" s="96"/>
      <c r="F44" s="98"/>
      <c r="G44" s="275"/>
      <c r="H44" s="96"/>
      <c r="I44" s="100"/>
      <c r="J44" s="96"/>
      <c r="K44" s="103"/>
    </row>
    <row r="45" spans="3:11" ht="226.5" customHeight="1">
      <c r="D45" s="104" t="s">
        <v>392</v>
      </c>
      <c r="G45" s="276"/>
    </row>
    <row r="46" spans="3:11">
      <c r="C46" s="65"/>
      <c r="D46" s="99"/>
      <c r="E46" s="109">
        <v>1</v>
      </c>
      <c r="F46" s="117" t="s">
        <v>4</v>
      </c>
      <c r="G46" s="277"/>
      <c r="H46" s="111" t="s">
        <v>10</v>
      </c>
      <c r="I46" s="112" t="str">
        <f>F46</f>
        <v>m2</v>
      </c>
      <c r="J46" s="106">
        <f>G46*E46</f>
        <v>0</v>
      </c>
      <c r="K46" s="92" t="s">
        <v>1</v>
      </c>
    </row>
    <row r="47" spans="3:11">
      <c r="C47" s="65"/>
      <c r="D47" s="99"/>
      <c r="E47" s="109"/>
      <c r="F47" s="117"/>
      <c r="G47" s="277"/>
      <c r="H47" s="111"/>
      <c r="I47" s="112"/>
      <c r="J47" s="106"/>
    </row>
    <row r="48" spans="3:11">
      <c r="C48" s="105" t="s">
        <v>184</v>
      </c>
      <c r="D48" s="95" t="s">
        <v>393</v>
      </c>
      <c r="E48" s="96"/>
      <c r="F48" s="98"/>
      <c r="G48" s="275"/>
      <c r="H48" s="96"/>
      <c r="I48" s="100"/>
      <c r="J48" s="96"/>
      <c r="K48" s="103"/>
    </row>
    <row r="49" spans="3:11" ht="287.25" customHeight="1">
      <c r="D49" s="104" t="s">
        <v>394</v>
      </c>
      <c r="G49" s="276"/>
    </row>
    <row r="50" spans="3:11">
      <c r="C50" s="65" t="s">
        <v>21</v>
      </c>
      <c r="D50" s="99" t="s">
        <v>289</v>
      </c>
      <c r="E50" s="149">
        <v>13.73</v>
      </c>
      <c r="F50" s="117" t="s">
        <v>4</v>
      </c>
      <c r="G50" s="277"/>
      <c r="H50" s="111" t="s">
        <v>10</v>
      </c>
      <c r="I50" s="112" t="str">
        <f>F50</f>
        <v>m2</v>
      </c>
      <c r="J50" s="106">
        <f>G50*E50</f>
        <v>0</v>
      </c>
      <c r="K50" s="92" t="s">
        <v>1</v>
      </c>
    </row>
    <row r="51" spans="3:11">
      <c r="C51" s="65" t="s">
        <v>20</v>
      </c>
      <c r="D51" s="99" t="s">
        <v>395</v>
      </c>
      <c r="E51" s="149">
        <v>1.03</v>
      </c>
      <c r="F51" s="117" t="s">
        <v>24</v>
      </c>
      <c r="G51" s="277"/>
      <c r="H51" s="111" t="s">
        <v>10</v>
      </c>
      <c r="I51" s="112" t="str">
        <f>F51</f>
        <v>m'</v>
      </c>
      <c r="J51" s="106">
        <f>G51*E51</f>
        <v>0</v>
      </c>
      <c r="K51" s="92" t="s">
        <v>1</v>
      </c>
    </row>
    <row r="52" spans="3:11">
      <c r="D52" s="99"/>
      <c r="E52" s="109"/>
      <c r="F52" s="110"/>
      <c r="G52" s="279"/>
      <c r="H52" s="111"/>
      <c r="I52" s="112"/>
      <c r="J52" s="113"/>
    </row>
    <row r="53" spans="3:11">
      <c r="C53" s="105" t="s">
        <v>185</v>
      </c>
      <c r="D53" s="95" t="s">
        <v>396</v>
      </c>
      <c r="E53" s="96"/>
      <c r="F53" s="98"/>
      <c r="G53" s="275"/>
      <c r="H53" s="96"/>
      <c r="I53" s="100"/>
      <c r="J53" s="96"/>
      <c r="K53" s="103"/>
    </row>
    <row r="54" spans="3:11" ht="189" customHeight="1">
      <c r="D54" s="104" t="s">
        <v>397</v>
      </c>
      <c r="G54" s="276"/>
    </row>
    <row r="55" spans="3:11">
      <c r="C55" s="65"/>
      <c r="D55" s="99"/>
      <c r="E55" s="109">
        <v>1.4</v>
      </c>
      <c r="F55" s="117" t="s">
        <v>4</v>
      </c>
      <c r="G55" s="277"/>
      <c r="H55" s="111" t="s">
        <v>10</v>
      </c>
      <c r="I55" s="112" t="str">
        <f>F55</f>
        <v>m2</v>
      </c>
      <c r="J55" s="106">
        <f>G55*E55</f>
        <v>0</v>
      </c>
      <c r="K55" s="92" t="s">
        <v>1</v>
      </c>
    </row>
    <row r="56" spans="3:11">
      <c r="C56" s="65"/>
      <c r="D56" s="99"/>
      <c r="E56" s="109"/>
      <c r="F56" s="117"/>
      <c r="G56" s="277"/>
      <c r="H56" s="111"/>
      <c r="I56" s="112"/>
      <c r="J56" s="106"/>
    </row>
    <row r="57" spans="3:11">
      <c r="C57" s="105" t="s">
        <v>235</v>
      </c>
      <c r="D57" s="95" t="s">
        <v>398</v>
      </c>
      <c r="E57" s="96"/>
      <c r="F57" s="98"/>
      <c r="G57" s="275"/>
      <c r="H57" s="96"/>
      <c r="I57" s="100"/>
      <c r="J57" s="96"/>
      <c r="K57" s="103"/>
    </row>
    <row r="58" spans="3:11" ht="225.75" customHeight="1">
      <c r="D58" s="104" t="s">
        <v>399</v>
      </c>
      <c r="G58" s="276"/>
    </row>
    <row r="59" spans="3:11">
      <c r="C59" s="65"/>
      <c r="D59" s="99"/>
      <c r="E59" s="109">
        <v>1.8</v>
      </c>
      <c r="F59" s="117" t="s">
        <v>4</v>
      </c>
      <c r="G59" s="277"/>
      <c r="H59" s="111" t="s">
        <v>10</v>
      </c>
      <c r="I59" s="112" t="str">
        <f>F59</f>
        <v>m2</v>
      </c>
      <c r="J59" s="106">
        <f>G59*E59</f>
        <v>0</v>
      </c>
      <c r="K59" s="92" t="s">
        <v>1</v>
      </c>
    </row>
    <row r="60" spans="3:11">
      <c r="C60" s="65"/>
      <c r="D60" s="99"/>
      <c r="E60" s="109"/>
      <c r="F60" s="117"/>
      <c r="G60" s="277"/>
      <c r="H60" s="111"/>
      <c r="I60" s="112"/>
      <c r="J60" s="106"/>
    </row>
    <row r="61" spans="3:11">
      <c r="C61" s="105" t="s">
        <v>239</v>
      </c>
      <c r="D61" s="95" t="s">
        <v>400</v>
      </c>
      <c r="E61" s="96"/>
      <c r="F61" s="98"/>
      <c r="G61" s="275"/>
      <c r="H61" s="96"/>
      <c r="I61" s="100"/>
      <c r="J61" s="96"/>
      <c r="K61" s="103"/>
    </row>
    <row r="62" spans="3:11" ht="165.75" customHeight="1">
      <c r="D62" s="104" t="s">
        <v>401</v>
      </c>
      <c r="G62" s="276"/>
    </row>
    <row r="63" spans="3:11">
      <c r="C63" s="65"/>
      <c r="D63" s="99"/>
      <c r="E63" s="109">
        <v>3.9</v>
      </c>
      <c r="F63" s="117" t="s">
        <v>4</v>
      </c>
      <c r="G63" s="277"/>
      <c r="H63" s="111" t="s">
        <v>10</v>
      </c>
      <c r="I63" s="112" t="str">
        <f>F63</f>
        <v>m2</v>
      </c>
      <c r="J63" s="106">
        <f>G63*E63</f>
        <v>0</v>
      </c>
      <c r="K63" s="92" t="s">
        <v>1</v>
      </c>
    </row>
    <row r="64" spans="3:11">
      <c r="C64" s="65"/>
      <c r="D64" s="99"/>
      <c r="E64" s="109"/>
      <c r="F64" s="117"/>
      <c r="G64" s="277"/>
      <c r="H64" s="111"/>
      <c r="I64" s="112"/>
      <c r="J64" s="106"/>
    </row>
    <row r="65" spans="3:11">
      <c r="C65" s="105" t="s">
        <v>241</v>
      </c>
      <c r="D65" s="95" t="s">
        <v>402</v>
      </c>
      <c r="E65" s="96"/>
      <c r="F65" s="98"/>
      <c r="G65" s="275"/>
      <c r="H65" s="96"/>
      <c r="I65" s="100"/>
      <c r="J65" s="96"/>
      <c r="K65" s="103"/>
    </row>
    <row r="66" spans="3:11" ht="237.75" customHeight="1">
      <c r="D66" s="104" t="s">
        <v>403</v>
      </c>
      <c r="E66" s="109"/>
      <c r="F66" s="110"/>
      <c r="G66" s="279"/>
      <c r="H66" s="111"/>
      <c r="I66" s="112"/>
      <c r="J66" s="113"/>
    </row>
    <row r="67" spans="3:11">
      <c r="C67" s="65" t="s">
        <v>21</v>
      </c>
      <c r="D67" s="99" t="s">
        <v>404</v>
      </c>
      <c r="E67" s="109">
        <v>55.6</v>
      </c>
      <c r="F67" s="117" t="s">
        <v>4</v>
      </c>
      <c r="G67" s="277"/>
      <c r="H67" s="111" t="s">
        <v>10</v>
      </c>
      <c r="I67" s="112" t="str">
        <f t="shared" ref="I67:I68" si="0">F67</f>
        <v>m2</v>
      </c>
      <c r="J67" s="106">
        <f t="shared" ref="J67:J68" si="1">G67*E67</f>
        <v>0</v>
      </c>
      <c r="K67" s="92" t="s">
        <v>1</v>
      </c>
    </row>
    <row r="68" spans="3:11">
      <c r="C68" s="65" t="s">
        <v>20</v>
      </c>
      <c r="D68" s="99" t="s">
        <v>405</v>
      </c>
      <c r="E68" s="109">
        <v>72.61</v>
      </c>
      <c r="F68" s="117" t="s">
        <v>4</v>
      </c>
      <c r="G68" s="277"/>
      <c r="H68" s="111" t="s">
        <v>10</v>
      </c>
      <c r="I68" s="112" t="str">
        <f t="shared" si="0"/>
        <v>m2</v>
      </c>
      <c r="J68" s="106">
        <f t="shared" si="1"/>
        <v>0</v>
      </c>
      <c r="K68" s="92" t="s">
        <v>1</v>
      </c>
    </row>
    <row r="69" spans="3:11">
      <c r="C69" s="65"/>
      <c r="D69" s="99"/>
      <c r="E69" s="109"/>
      <c r="F69" s="117"/>
      <c r="G69" s="279"/>
      <c r="H69" s="111"/>
      <c r="I69" s="112"/>
      <c r="J69" s="113"/>
    </row>
    <row r="70" spans="3:11">
      <c r="D70" s="99"/>
      <c r="E70" s="109"/>
      <c r="F70" s="110"/>
      <c r="G70" s="279"/>
      <c r="H70" s="111"/>
      <c r="I70" s="112"/>
      <c r="J70" s="113"/>
    </row>
    <row r="71" spans="3:11">
      <c r="C71" s="105" t="s">
        <v>242</v>
      </c>
      <c r="D71" s="95" t="s">
        <v>406</v>
      </c>
      <c r="E71" s="96"/>
      <c r="F71" s="98"/>
      <c r="G71" s="275"/>
      <c r="H71" s="96"/>
      <c r="I71" s="100"/>
      <c r="J71" s="96"/>
      <c r="K71" s="103"/>
    </row>
    <row r="72" spans="3:11" ht="162" customHeight="1">
      <c r="D72" s="104" t="s">
        <v>407</v>
      </c>
      <c r="E72" s="109"/>
      <c r="F72" s="110"/>
      <c r="G72" s="279"/>
      <c r="H72" s="111"/>
      <c r="I72" s="112"/>
      <c r="J72" s="113"/>
    </row>
    <row r="73" spans="3:11">
      <c r="C73" s="65"/>
      <c r="D73" s="99" t="s">
        <v>408</v>
      </c>
      <c r="E73" s="109">
        <v>65.099999999999994</v>
      </c>
      <c r="F73" s="117" t="s">
        <v>4</v>
      </c>
      <c r="G73" s="277"/>
      <c r="H73" s="111" t="s">
        <v>10</v>
      </c>
      <c r="I73" s="112" t="str">
        <f t="shared" ref="I73" si="2">F73</f>
        <v>m2</v>
      </c>
      <c r="J73" s="106">
        <f t="shared" ref="J73" si="3">G73*E73</f>
        <v>0</v>
      </c>
      <c r="K73" s="92" t="s">
        <v>1</v>
      </c>
    </row>
    <row r="74" spans="3:11">
      <c r="C74" s="65"/>
      <c r="D74" s="99"/>
      <c r="E74" s="109"/>
      <c r="F74" s="117"/>
      <c r="G74" s="277"/>
      <c r="H74" s="111"/>
      <c r="I74" s="112"/>
      <c r="J74" s="106"/>
    </row>
    <row r="75" spans="3:11">
      <c r="C75" s="105" t="s">
        <v>243</v>
      </c>
      <c r="D75" s="95" t="s">
        <v>409</v>
      </c>
      <c r="E75" s="96"/>
      <c r="F75" s="98"/>
      <c r="G75" s="275"/>
      <c r="H75" s="96"/>
      <c r="I75" s="100"/>
      <c r="J75" s="96"/>
      <c r="K75" s="103"/>
    </row>
    <row r="76" spans="3:11" ht="256.5" customHeight="1">
      <c r="D76" s="104" t="s">
        <v>410</v>
      </c>
      <c r="E76" s="109"/>
      <c r="F76" s="110"/>
      <c r="G76" s="279"/>
      <c r="H76" s="111"/>
      <c r="I76" s="112"/>
      <c r="J76" s="113"/>
    </row>
    <row r="77" spans="3:11">
      <c r="C77" s="65" t="s">
        <v>21</v>
      </c>
      <c r="D77" s="99" t="s">
        <v>411</v>
      </c>
      <c r="E77" s="109">
        <v>5.5</v>
      </c>
      <c r="F77" s="117" t="s">
        <v>4</v>
      </c>
      <c r="G77" s="277"/>
      <c r="H77" s="111" t="s">
        <v>10</v>
      </c>
      <c r="I77" s="112" t="str">
        <f t="shared" ref="I77:I78" si="4">F77</f>
        <v>m2</v>
      </c>
      <c r="J77" s="106">
        <f t="shared" ref="J77:J78" si="5">G77*E77</f>
        <v>0</v>
      </c>
      <c r="K77" s="92" t="s">
        <v>1</v>
      </c>
    </row>
    <row r="78" spans="3:11">
      <c r="C78" s="65" t="s">
        <v>20</v>
      </c>
      <c r="D78" s="99" t="s">
        <v>412</v>
      </c>
      <c r="E78" s="109">
        <v>1.23</v>
      </c>
      <c r="F78" s="117" t="s">
        <v>4</v>
      </c>
      <c r="G78" s="277"/>
      <c r="H78" s="111" t="s">
        <v>10</v>
      </c>
      <c r="I78" s="112" t="str">
        <f t="shared" si="4"/>
        <v>m2</v>
      </c>
      <c r="J78" s="106">
        <f t="shared" si="5"/>
        <v>0</v>
      </c>
      <c r="K78" s="92" t="s">
        <v>1</v>
      </c>
    </row>
    <row r="79" spans="3:11">
      <c r="C79" s="65"/>
      <c r="D79" s="99"/>
      <c r="E79" s="109"/>
      <c r="F79" s="117"/>
      <c r="G79" s="277"/>
      <c r="H79" s="111"/>
      <c r="I79" s="112"/>
      <c r="J79" s="106"/>
    </row>
    <row r="80" spans="3:11">
      <c r="C80" s="105" t="s">
        <v>244</v>
      </c>
      <c r="D80" s="95" t="s">
        <v>413</v>
      </c>
      <c r="E80" s="96"/>
      <c r="F80" s="98"/>
      <c r="G80" s="275"/>
      <c r="H80" s="96"/>
      <c r="I80" s="100"/>
      <c r="J80" s="96"/>
      <c r="K80" s="103"/>
    </row>
    <row r="81" spans="1:11" ht="111.75" customHeight="1">
      <c r="D81" s="104" t="s">
        <v>414</v>
      </c>
      <c r="E81" s="109"/>
      <c r="F81" s="110"/>
      <c r="G81" s="279"/>
      <c r="H81" s="111"/>
      <c r="I81" s="112"/>
      <c r="J81" s="113"/>
    </row>
    <row r="82" spans="1:11">
      <c r="C82" s="65"/>
      <c r="D82" s="99" t="s">
        <v>415</v>
      </c>
      <c r="E82" s="109">
        <v>3.5</v>
      </c>
      <c r="F82" s="117" t="s">
        <v>4</v>
      </c>
      <c r="G82" s="277"/>
      <c r="H82" s="111" t="s">
        <v>10</v>
      </c>
      <c r="I82" s="112" t="str">
        <f t="shared" ref="I82" si="6">F82</f>
        <v>m2</v>
      </c>
      <c r="J82" s="106">
        <f t="shared" ref="J82" si="7">G82*E82</f>
        <v>0</v>
      </c>
      <c r="K82" s="92" t="s">
        <v>1</v>
      </c>
    </row>
    <row r="83" spans="1:11">
      <c r="C83" s="65"/>
      <c r="D83" s="99"/>
      <c r="E83" s="109"/>
      <c r="F83" s="117"/>
      <c r="G83" s="277"/>
      <c r="H83" s="111"/>
      <c r="I83" s="112"/>
      <c r="J83" s="106"/>
    </row>
    <row r="84" spans="1:11">
      <c r="C84" s="105" t="s">
        <v>245</v>
      </c>
      <c r="D84" s="95" t="s">
        <v>416</v>
      </c>
      <c r="E84" s="96"/>
      <c r="F84" s="98"/>
      <c r="G84" s="275"/>
      <c r="H84" s="96"/>
      <c r="I84" s="100"/>
      <c r="J84" s="96"/>
      <c r="K84" s="103"/>
    </row>
    <row r="85" spans="1:11" ht="219" customHeight="1">
      <c r="D85" s="104" t="s">
        <v>417</v>
      </c>
      <c r="G85" s="276"/>
    </row>
    <row r="86" spans="1:11">
      <c r="C86" s="65"/>
      <c r="D86" s="99"/>
      <c r="E86" s="109">
        <v>74</v>
      </c>
      <c r="F86" s="117" t="s">
        <v>4</v>
      </c>
      <c r="G86" s="277"/>
      <c r="H86" s="111" t="s">
        <v>10</v>
      </c>
      <c r="I86" s="112" t="str">
        <f>F86</f>
        <v>m2</v>
      </c>
      <c r="J86" s="106">
        <f>G86*E86</f>
        <v>0</v>
      </c>
      <c r="K86" s="92" t="s">
        <v>1</v>
      </c>
    </row>
    <row r="87" spans="1:11" ht="15.75" thickBot="1">
      <c r="C87" s="65"/>
      <c r="D87" s="99"/>
      <c r="E87" s="109"/>
      <c r="F87" s="110"/>
      <c r="G87" s="279"/>
      <c r="H87" s="111"/>
      <c r="I87" s="112"/>
      <c r="J87" s="113"/>
    </row>
    <row r="88" spans="1:11" ht="15.75" thickBot="1">
      <c r="A88" s="21" t="str">
        <f>A2</f>
        <v>C</v>
      </c>
      <c r="B88" s="22" t="str">
        <f>B2</f>
        <v>III</v>
      </c>
      <c r="C88" s="20"/>
      <c r="D88" s="20" t="str">
        <f>D2&amp;" SVEUKUPNO"</f>
        <v>GIPSKARTONSKI RADOVI SVEUKUPNO</v>
      </c>
      <c r="E88" s="422">
        <f>SUM(J5:J87)</f>
        <v>0</v>
      </c>
      <c r="F88" s="422"/>
      <c r="G88" s="422"/>
      <c r="H88" s="422"/>
      <c r="I88" s="422"/>
      <c r="J88" s="422"/>
      <c r="K88" s="23" t="s">
        <v>1</v>
      </c>
    </row>
    <row r="89" spans="1:11">
      <c r="E89" s="109"/>
      <c r="F89" s="110"/>
      <c r="G89" s="113"/>
      <c r="H89" s="111"/>
      <c r="I89" s="112"/>
      <c r="J89" s="113"/>
    </row>
    <row r="90" spans="1:11">
      <c r="E90" s="109"/>
      <c r="F90" s="110"/>
      <c r="G90" s="113"/>
      <c r="H90" s="111"/>
      <c r="I90" s="112"/>
      <c r="J90" s="113"/>
    </row>
    <row r="91" spans="1:11">
      <c r="E91" s="109"/>
      <c r="F91" s="110"/>
      <c r="G91" s="113"/>
      <c r="H91" s="111"/>
      <c r="I91" s="112"/>
      <c r="J91" s="113"/>
    </row>
    <row r="92" spans="1:11">
      <c r="E92" s="109"/>
      <c r="F92" s="110"/>
      <c r="G92" s="113"/>
      <c r="H92" s="111"/>
      <c r="I92" s="112"/>
      <c r="J92" s="113"/>
    </row>
    <row r="93" spans="1:11">
      <c r="E93" s="109"/>
      <c r="F93" s="110"/>
      <c r="G93" s="113"/>
      <c r="H93" s="111"/>
      <c r="I93" s="112"/>
      <c r="J93" s="113"/>
    </row>
    <row r="94" spans="1:11">
      <c r="E94" s="109"/>
      <c r="F94" s="110"/>
      <c r="G94" s="113"/>
      <c r="H94" s="111"/>
      <c r="I94" s="112"/>
      <c r="J94" s="113"/>
    </row>
    <row r="95" spans="1:11">
      <c r="E95" s="109"/>
      <c r="F95" s="110"/>
      <c r="G95" s="113"/>
      <c r="H95" s="111"/>
      <c r="I95" s="112"/>
      <c r="J95" s="113"/>
    </row>
    <row r="96" spans="1:11">
      <c r="E96" s="109"/>
      <c r="F96" s="110"/>
      <c r="G96" s="113"/>
      <c r="H96" s="111"/>
      <c r="I96" s="112"/>
      <c r="J96" s="113"/>
    </row>
  </sheetData>
  <sheetProtection algorithmName="SHA-512" hashValue="c8Zw+jk0IiA9koBVlHeVdYkYuquhqLVZo01etArQf1UAtwgbA/SYN6hpWPow2xJvehdnO4PI1X8oqcSo/WL/bg==" saltValue="p1TlJXoFAcFETy9EnyugwQ==" spinCount="100000" sheet="1" objects="1" scenarios="1"/>
  <mergeCells count="1">
    <mergeCell ref="E88:J88"/>
  </mergeCells>
  <pageMargins left="0.7" right="0.7" top="0.75" bottom="0.75" header="0.3" footer="0.3"/>
  <pageSetup paperSize="9" orientation="landscape" horizontalDpi="300" verticalDpi="300" r:id="rId1"/>
  <headerFooter>
    <oddHeader>&amp;LZAJEDNICA SUSRET&amp;CTROŠKOVNIK&amp;Rožujak 2021.</oddHeader>
    <oddFooter>&amp;CGIPSKARTONSKI RADOVI</oddFooter>
  </headerFooter>
  <rowBreaks count="1" manualBreakCount="1">
    <brk id="15"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89449-A37D-4C0F-A6D8-A86B21951B6B}">
  <dimension ref="A2:K42"/>
  <sheetViews>
    <sheetView topLeftCell="A13" workbookViewId="0">
      <selection activeCell="G29" sqref="G29"/>
    </sheetView>
  </sheetViews>
  <sheetFormatPr defaultColWidth="9.140625" defaultRowHeight="15"/>
  <cols>
    <col min="1" max="2" width="2.7109375" style="93" customWidth="1"/>
    <col min="3" max="3" width="3.7109375" style="92" customWidth="1"/>
    <col min="4" max="4" width="43.28515625" style="92" customWidth="1"/>
    <col min="5" max="5" width="4.7109375" style="92" customWidth="1"/>
    <col min="6" max="6" width="3.7109375" style="94" customWidth="1"/>
    <col min="7" max="7" width="31.28515625" style="92" customWidth="1"/>
    <col min="8" max="8" width="3.28515625" style="92" customWidth="1"/>
    <col min="9" max="9" width="3.7109375" style="99" customWidth="1"/>
    <col min="10" max="10" width="29.7109375" style="92" customWidth="1"/>
    <col min="11" max="11" width="3.7109375" style="92" customWidth="1"/>
    <col min="12" max="12" width="4.28515625" style="92" customWidth="1"/>
    <col min="13" max="16384" width="9.140625" style="92"/>
  </cols>
  <sheetData>
    <row r="2" spans="1:11">
      <c r="A2" s="2" t="s">
        <v>302</v>
      </c>
      <c r="B2" s="2" t="s">
        <v>13</v>
      </c>
      <c r="C2" s="3"/>
      <c r="D2" s="3" t="s">
        <v>418</v>
      </c>
      <c r="E2" s="3"/>
      <c r="F2" s="16"/>
      <c r="G2" s="3"/>
      <c r="H2" s="3"/>
      <c r="I2" s="17"/>
      <c r="J2" s="3"/>
      <c r="K2" s="3"/>
    </row>
    <row r="5" spans="1:11" ht="109.5" customHeight="1">
      <c r="D5" s="118" t="s">
        <v>419</v>
      </c>
    </row>
    <row r="6" spans="1:11">
      <c r="D6" s="125"/>
      <c r="E6" s="126"/>
      <c r="F6" s="126"/>
      <c r="G6" s="126"/>
      <c r="H6" s="126"/>
      <c r="I6" s="126"/>
      <c r="J6" s="126"/>
      <c r="K6" s="126"/>
    </row>
    <row r="7" spans="1:11">
      <c r="C7" s="105" t="s">
        <v>0</v>
      </c>
      <c r="D7" s="95" t="s">
        <v>420</v>
      </c>
      <c r="E7" s="96"/>
      <c r="F7" s="98"/>
      <c r="G7" s="96"/>
      <c r="H7" s="96"/>
      <c r="I7" s="100"/>
      <c r="J7" s="96"/>
      <c r="K7" s="103"/>
    </row>
    <row r="8" spans="1:11" ht="153" customHeight="1">
      <c r="D8" s="104" t="s">
        <v>421</v>
      </c>
      <c r="G8" s="276"/>
    </row>
    <row r="9" spans="1:11">
      <c r="C9" s="65" t="s">
        <v>21</v>
      </c>
      <c r="D9" s="99" t="s">
        <v>422</v>
      </c>
      <c r="E9" s="109">
        <v>61.2</v>
      </c>
      <c r="F9" s="110" t="s">
        <v>4</v>
      </c>
      <c r="G9" s="277"/>
      <c r="H9" s="111" t="s">
        <v>10</v>
      </c>
      <c r="I9" s="112" t="str">
        <f>F9</f>
        <v>m2</v>
      </c>
      <c r="J9" s="106">
        <f>G9*E9</f>
        <v>0</v>
      </c>
      <c r="K9" s="92" t="s">
        <v>1</v>
      </c>
    </row>
    <row r="10" spans="1:11">
      <c r="C10" s="65" t="s">
        <v>20</v>
      </c>
      <c r="D10" s="99" t="s">
        <v>423</v>
      </c>
      <c r="E10" s="109">
        <v>68.599999999999994</v>
      </c>
      <c r="F10" s="110" t="s">
        <v>24</v>
      </c>
      <c r="G10" s="277"/>
      <c r="H10" s="111" t="s">
        <v>10</v>
      </c>
      <c r="I10" s="112" t="str">
        <f>F10</f>
        <v>m'</v>
      </c>
      <c r="J10" s="106">
        <f>G10*E10</f>
        <v>0</v>
      </c>
      <c r="K10" s="92" t="s">
        <v>1</v>
      </c>
    </row>
    <row r="11" spans="1:11">
      <c r="D11" s="99"/>
      <c r="E11" s="109"/>
      <c r="F11" s="110"/>
      <c r="G11" s="279"/>
      <c r="H11" s="111"/>
      <c r="I11" s="112"/>
      <c r="J11" s="113"/>
    </row>
    <row r="12" spans="1:11">
      <c r="C12" s="105" t="s">
        <v>3</v>
      </c>
      <c r="D12" s="95" t="s">
        <v>424</v>
      </c>
      <c r="E12" s="96"/>
      <c r="F12" s="98"/>
      <c r="G12" s="275"/>
      <c r="H12" s="96"/>
      <c r="I12" s="100"/>
      <c r="J12" s="96"/>
      <c r="K12" s="103"/>
    </row>
    <row r="13" spans="1:11" ht="159" customHeight="1">
      <c r="D13" s="104" t="s">
        <v>421</v>
      </c>
      <c r="G13" s="276"/>
    </row>
    <row r="14" spans="1:11">
      <c r="C14" s="65" t="s">
        <v>21</v>
      </c>
      <c r="D14" s="99" t="s">
        <v>422</v>
      </c>
      <c r="E14" s="109">
        <v>68.099999999999994</v>
      </c>
      <c r="F14" s="110" t="s">
        <v>4</v>
      </c>
      <c r="G14" s="277"/>
      <c r="H14" s="111" t="s">
        <v>10</v>
      </c>
      <c r="I14" s="112" t="str">
        <f>F14</f>
        <v>m2</v>
      </c>
      <c r="J14" s="106">
        <f>G14*E14</f>
        <v>0</v>
      </c>
      <c r="K14" s="92" t="s">
        <v>1</v>
      </c>
    </row>
    <row r="15" spans="1:11">
      <c r="C15" s="65" t="s">
        <v>20</v>
      </c>
      <c r="D15" s="99" t="s">
        <v>423</v>
      </c>
      <c r="E15" s="109">
        <v>71</v>
      </c>
      <c r="F15" s="110" t="s">
        <v>24</v>
      </c>
      <c r="G15" s="277"/>
      <c r="H15" s="111" t="s">
        <v>10</v>
      </c>
      <c r="I15" s="112" t="str">
        <f>F15</f>
        <v>m'</v>
      </c>
      <c r="J15" s="106">
        <f>G15*E15</f>
        <v>0</v>
      </c>
      <c r="K15" s="92" t="s">
        <v>1</v>
      </c>
    </row>
    <row r="16" spans="1:11">
      <c r="C16" s="65"/>
      <c r="D16" s="99"/>
      <c r="E16" s="109"/>
      <c r="F16" s="110"/>
      <c r="G16" s="277"/>
      <c r="H16" s="111"/>
      <c r="I16" s="112"/>
      <c r="J16" s="106"/>
    </row>
    <row r="17" spans="3:11">
      <c r="C17" s="105" t="s">
        <v>3</v>
      </c>
      <c r="D17" s="95" t="s">
        <v>425</v>
      </c>
      <c r="E17" s="96"/>
      <c r="F17" s="98"/>
      <c r="G17" s="275"/>
      <c r="H17" s="96"/>
      <c r="I17" s="100"/>
      <c r="J17" s="96"/>
      <c r="K17" s="103"/>
    </row>
    <row r="18" spans="3:11" ht="164.25" customHeight="1">
      <c r="D18" s="104" t="s">
        <v>421</v>
      </c>
      <c r="G18" s="276"/>
    </row>
    <row r="19" spans="3:11">
      <c r="C19" s="65" t="s">
        <v>21</v>
      </c>
      <c r="D19" s="99" t="s">
        <v>422</v>
      </c>
      <c r="E19" s="109">
        <v>61.6</v>
      </c>
      <c r="F19" s="110" t="s">
        <v>4</v>
      </c>
      <c r="G19" s="277"/>
      <c r="H19" s="111" t="s">
        <v>10</v>
      </c>
      <c r="I19" s="112" t="str">
        <f>F19</f>
        <v>m2</v>
      </c>
      <c r="J19" s="106">
        <f>G19*E19</f>
        <v>0</v>
      </c>
      <c r="K19" s="92" t="s">
        <v>1</v>
      </c>
    </row>
    <row r="20" spans="3:11">
      <c r="C20" s="65" t="s">
        <v>20</v>
      </c>
      <c r="D20" s="99" t="s">
        <v>423</v>
      </c>
      <c r="E20" s="109">
        <v>74.3</v>
      </c>
      <c r="F20" s="110" t="s">
        <v>24</v>
      </c>
      <c r="G20" s="277"/>
      <c r="H20" s="111" t="s">
        <v>10</v>
      </c>
      <c r="I20" s="112" t="str">
        <f>F20</f>
        <v>m'</v>
      </c>
      <c r="J20" s="106">
        <f>G20*E20</f>
        <v>0</v>
      </c>
      <c r="K20" s="92" t="s">
        <v>1</v>
      </c>
    </row>
    <row r="21" spans="3:11">
      <c r="C21" s="65"/>
      <c r="D21" s="99"/>
      <c r="E21" s="109"/>
      <c r="F21" s="110"/>
      <c r="G21" s="277"/>
      <c r="H21" s="111"/>
      <c r="I21" s="112"/>
      <c r="J21" s="106"/>
    </row>
    <row r="22" spans="3:11">
      <c r="C22" s="105" t="s">
        <v>5</v>
      </c>
      <c r="D22" s="95" t="s">
        <v>426</v>
      </c>
      <c r="E22" s="96"/>
      <c r="F22" s="98"/>
      <c r="G22" s="275"/>
      <c r="H22" s="96"/>
      <c r="I22" s="100"/>
      <c r="J22" s="96"/>
      <c r="K22" s="103"/>
    </row>
    <row r="23" spans="3:11" ht="200.25" customHeight="1">
      <c r="D23" s="104" t="s">
        <v>427</v>
      </c>
      <c r="G23" s="276"/>
    </row>
    <row r="24" spans="3:11">
      <c r="C24" s="65" t="s">
        <v>21</v>
      </c>
      <c r="D24" s="99" t="s">
        <v>428</v>
      </c>
      <c r="E24" s="109">
        <v>17.71</v>
      </c>
      <c r="F24" s="110" t="s">
        <v>4</v>
      </c>
      <c r="G24" s="277"/>
      <c r="H24" s="111" t="s">
        <v>10</v>
      </c>
      <c r="I24" s="112" t="str">
        <f>F24</f>
        <v>m2</v>
      </c>
      <c r="J24" s="106">
        <f>G24*E24</f>
        <v>0</v>
      </c>
      <c r="K24" s="92" t="s">
        <v>1</v>
      </c>
    </row>
    <row r="25" spans="3:11">
      <c r="C25" s="65" t="s">
        <v>20</v>
      </c>
      <c r="D25" s="99" t="s">
        <v>423</v>
      </c>
      <c r="E25" s="109">
        <v>8.1</v>
      </c>
      <c r="F25" s="110" t="s">
        <v>24</v>
      </c>
      <c r="G25" s="277"/>
      <c r="H25" s="111" t="s">
        <v>10</v>
      </c>
      <c r="I25" s="112" t="str">
        <f>F25</f>
        <v>m'</v>
      </c>
      <c r="J25" s="106">
        <f>G25*E25</f>
        <v>0</v>
      </c>
      <c r="K25" s="92" t="s">
        <v>1</v>
      </c>
    </row>
    <row r="26" spans="3:11">
      <c r="C26" s="65"/>
      <c r="D26" s="99"/>
      <c r="E26" s="109"/>
      <c r="F26" s="110"/>
      <c r="G26" s="277"/>
      <c r="H26" s="111"/>
      <c r="I26" s="112"/>
      <c r="J26" s="106"/>
    </row>
    <row r="27" spans="3:11">
      <c r="C27" s="105" t="s">
        <v>6</v>
      </c>
      <c r="D27" s="95" t="s">
        <v>429</v>
      </c>
      <c r="E27" s="96"/>
      <c r="F27" s="98"/>
      <c r="G27" s="275"/>
      <c r="H27" s="96"/>
      <c r="I27" s="100"/>
      <c r="J27" s="96"/>
      <c r="K27" s="103"/>
    </row>
    <row r="28" spans="3:11" ht="180.75" customHeight="1">
      <c r="D28" s="104" t="s">
        <v>430</v>
      </c>
      <c r="G28" s="276"/>
    </row>
    <row r="29" spans="3:11">
      <c r="C29" s="65" t="s">
        <v>21</v>
      </c>
      <c r="D29" s="99" t="s">
        <v>428</v>
      </c>
      <c r="E29" s="109">
        <v>38.700000000000003</v>
      </c>
      <c r="F29" s="110" t="s">
        <v>4</v>
      </c>
      <c r="G29" s="277"/>
      <c r="H29" s="111" t="s">
        <v>10</v>
      </c>
      <c r="I29" s="112" t="str">
        <f>F29</f>
        <v>m2</v>
      </c>
      <c r="J29" s="106">
        <f>G29*E29</f>
        <v>0</v>
      </c>
      <c r="K29" s="92" t="s">
        <v>1</v>
      </c>
    </row>
    <row r="30" spans="3:11">
      <c r="C30" s="65" t="s">
        <v>20</v>
      </c>
      <c r="D30" s="99" t="s">
        <v>423</v>
      </c>
      <c r="E30" s="109">
        <v>7.9</v>
      </c>
      <c r="F30" s="110" t="s">
        <v>24</v>
      </c>
      <c r="G30" s="277"/>
      <c r="H30" s="111" t="s">
        <v>10</v>
      </c>
      <c r="I30" s="112" t="str">
        <f>F30</f>
        <v>m'</v>
      </c>
      <c r="J30" s="106">
        <f>G30*E30</f>
        <v>0</v>
      </c>
      <c r="K30" s="92" t="s">
        <v>1</v>
      </c>
    </row>
    <row r="31" spans="3:11">
      <c r="C31" s="65"/>
      <c r="D31" s="99"/>
      <c r="E31" s="109"/>
      <c r="F31" s="110"/>
      <c r="G31" s="277"/>
      <c r="H31" s="111"/>
      <c r="I31" s="112"/>
      <c r="J31" s="106"/>
    </row>
    <row r="32" spans="3:11">
      <c r="D32" s="99"/>
      <c r="E32" s="109"/>
      <c r="F32" s="110"/>
      <c r="G32" s="279"/>
      <c r="H32" s="111"/>
      <c r="I32" s="112"/>
      <c r="J32" s="113"/>
    </row>
    <row r="33" spans="1:11" ht="15.75" thickBot="1">
      <c r="D33" s="99"/>
      <c r="E33" s="109"/>
      <c r="F33" s="110"/>
      <c r="G33" s="279"/>
      <c r="H33" s="111"/>
      <c r="I33" s="112"/>
      <c r="J33" s="113"/>
    </row>
    <row r="34" spans="1:11" ht="15.75" thickBot="1">
      <c r="A34" s="21" t="str">
        <f>A2</f>
        <v>C</v>
      </c>
      <c r="B34" s="22" t="str">
        <f>B2</f>
        <v>IV</v>
      </c>
      <c r="C34" s="20"/>
      <c r="D34" s="20" t="str">
        <f>D2&amp;" SVEUKUPNO"</f>
        <v>PLIVAJUĆI POD SVEUKUPNO</v>
      </c>
      <c r="E34" s="422">
        <f>SUM(J8:J33)</f>
        <v>0</v>
      </c>
      <c r="F34" s="422"/>
      <c r="G34" s="422"/>
      <c r="H34" s="422"/>
      <c r="I34" s="422"/>
      <c r="J34" s="422"/>
      <c r="K34" s="23" t="s">
        <v>1</v>
      </c>
    </row>
    <row r="35" spans="1:11">
      <c r="E35" s="109"/>
      <c r="F35" s="110"/>
      <c r="G35" s="113"/>
      <c r="H35" s="111"/>
      <c r="I35" s="112"/>
      <c r="J35" s="113"/>
    </row>
    <row r="36" spans="1:11">
      <c r="E36" s="109"/>
      <c r="F36" s="110"/>
      <c r="G36" s="113"/>
      <c r="H36" s="111"/>
      <c r="I36" s="112"/>
      <c r="J36" s="113"/>
    </row>
    <row r="37" spans="1:11">
      <c r="E37" s="109"/>
      <c r="F37" s="110"/>
      <c r="G37" s="113"/>
      <c r="H37" s="111"/>
      <c r="I37" s="112"/>
      <c r="J37" s="113"/>
    </row>
    <row r="38" spans="1:11">
      <c r="E38" s="109"/>
      <c r="F38" s="110"/>
      <c r="G38" s="113"/>
      <c r="H38" s="111"/>
      <c r="I38" s="112"/>
      <c r="J38" s="113"/>
    </row>
    <row r="39" spans="1:11">
      <c r="E39" s="109"/>
      <c r="F39" s="110"/>
      <c r="G39" s="113"/>
      <c r="H39" s="111"/>
      <c r="I39" s="112"/>
      <c r="J39" s="113"/>
    </row>
    <row r="40" spans="1:11">
      <c r="E40" s="109"/>
      <c r="F40" s="110"/>
      <c r="G40" s="113"/>
      <c r="H40" s="111"/>
      <c r="I40" s="112"/>
      <c r="J40" s="113"/>
    </row>
    <row r="41" spans="1:11">
      <c r="E41" s="109"/>
      <c r="F41" s="110"/>
      <c r="G41" s="113"/>
      <c r="H41" s="111"/>
      <c r="I41" s="112"/>
      <c r="J41" s="113"/>
    </row>
    <row r="42" spans="1:11">
      <c r="E42" s="109"/>
      <c r="F42" s="110"/>
      <c r="G42" s="113"/>
      <c r="H42" s="111"/>
      <c r="I42" s="112"/>
      <c r="J42" s="113"/>
    </row>
  </sheetData>
  <sheetProtection algorithmName="SHA-512" hashValue="FEaaJZWzG0nASivF2IsfII9/rI2NwMZNeZ+eI4zGxoNiktxnia1sCmncImWf2epXH79R5JyUK98ysXVgogvKQQ==" saltValue="W+pF37RuTiDPlF1gHuAggA==" spinCount="100000" sheet="1" objects="1" scenarios="1"/>
  <mergeCells count="1">
    <mergeCell ref="E34:J34"/>
  </mergeCells>
  <pageMargins left="0.7" right="0.7" top="0.75" bottom="0.75" header="0.3" footer="0.3"/>
  <pageSetup paperSize="9" orientation="landscape" horizontalDpi="300" verticalDpi="300" r:id="rId1"/>
  <headerFooter>
    <oddHeader>&amp;LZAJEDNICA SUSRET&amp;CTROŠKOVNIK&amp;Rožujak 2021.</oddHeader>
    <oddFooter>&amp;CPLIVAJUĆI POD</oddFooter>
  </headerFooter>
  <rowBreaks count="1" manualBreakCount="1">
    <brk id="21"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CDBBE-3B90-4D2C-80AB-A01AD2F96323}">
  <dimension ref="A2:K85"/>
  <sheetViews>
    <sheetView topLeftCell="A52" workbookViewId="0">
      <selection activeCell="D57" sqref="D57"/>
    </sheetView>
  </sheetViews>
  <sheetFormatPr defaultColWidth="9.140625" defaultRowHeight="15"/>
  <cols>
    <col min="1" max="2" width="2.7109375" style="93" customWidth="1"/>
    <col min="3" max="3" width="3.7109375" style="92" customWidth="1"/>
    <col min="4" max="4" width="43.28515625" style="92" customWidth="1"/>
    <col min="5" max="5" width="4.7109375" style="92" customWidth="1"/>
    <col min="6" max="6" width="3.7109375" style="94" customWidth="1"/>
    <col min="7" max="7" width="29.85546875" style="92" customWidth="1"/>
    <col min="8" max="8" width="3.28515625" style="92" customWidth="1"/>
    <col min="9" max="9" width="3.7109375" style="99" customWidth="1"/>
    <col min="10" max="10" width="31.28515625" style="92" customWidth="1"/>
    <col min="11" max="12" width="3.7109375" style="92" customWidth="1"/>
    <col min="13" max="16384" width="9.140625" style="92"/>
  </cols>
  <sheetData>
    <row r="2" spans="1:11">
      <c r="A2" s="2" t="s">
        <v>302</v>
      </c>
      <c r="B2" s="2" t="s">
        <v>14</v>
      </c>
      <c r="C2" s="3"/>
      <c r="D2" s="3" t="s">
        <v>431</v>
      </c>
      <c r="E2" s="3"/>
      <c r="F2" s="16"/>
      <c r="G2" s="3"/>
      <c r="H2" s="3"/>
      <c r="I2" s="17"/>
      <c r="J2" s="3"/>
      <c r="K2" s="3"/>
    </row>
    <row r="3" spans="1:11">
      <c r="G3" s="276"/>
    </row>
    <row r="4" spans="1:11">
      <c r="C4" s="105" t="s">
        <v>0</v>
      </c>
      <c r="D4" s="95" t="s">
        <v>432</v>
      </c>
      <c r="E4" s="96"/>
      <c r="F4" s="98"/>
      <c r="G4" s="275"/>
      <c r="H4" s="96"/>
      <c r="I4" s="100"/>
      <c r="J4" s="96"/>
      <c r="K4" s="103"/>
    </row>
    <row r="5" spans="1:11" ht="236.25" customHeight="1">
      <c r="D5" s="104" t="s">
        <v>1171</v>
      </c>
      <c r="G5" s="276"/>
    </row>
    <row r="6" spans="1:11">
      <c r="D6" s="99" t="s">
        <v>433</v>
      </c>
      <c r="E6" s="109">
        <v>56.05</v>
      </c>
      <c r="F6" s="110" t="s">
        <v>4</v>
      </c>
      <c r="G6" s="277"/>
      <c r="H6" s="111" t="s">
        <v>10</v>
      </c>
      <c r="I6" s="112" t="str">
        <f>F6</f>
        <v>m2</v>
      </c>
      <c r="J6" s="106">
        <f>G6*E6</f>
        <v>0</v>
      </c>
      <c r="K6" s="92" t="s">
        <v>1</v>
      </c>
    </row>
    <row r="7" spans="1:11">
      <c r="D7" s="99" t="s">
        <v>434</v>
      </c>
      <c r="E7" s="109">
        <v>56.05</v>
      </c>
      <c r="F7" s="110" t="s">
        <v>4</v>
      </c>
      <c r="G7" s="277"/>
      <c r="H7" s="111" t="s">
        <v>10</v>
      </c>
      <c r="I7" s="112" t="str">
        <f>F7</f>
        <v>m2</v>
      </c>
      <c r="J7" s="106">
        <f>G7*E7</f>
        <v>0</v>
      </c>
      <c r="K7" s="92" t="s">
        <v>1</v>
      </c>
    </row>
    <row r="8" spans="1:11">
      <c r="D8" s="99" t="s">
        <v>435</v>
      </c>
      <c r="E8" s="109">
        <v>55.75</v>
      </c>
      <c r="F8" s="110" t="s">
        <v>281</v>
      </c>
      <c r="G8" s="277"/>
      <c r="H8" s="111" t="s">
        <v>10</v>
      </c>
      <c r="I8" s="112" t="str">
        <f>F8</f>
        <v>m1</v>
      </c>
      <c r="J8" s="106">
        <f>G8*E8</f>
        <v>0</v>
      </c>
      <c r="K8" s="92" t="s">
        <v>1</v>
      </c>
    </row>
    <row r="9" spans="1:11">
      <c r="D9" s="99" t="s">
        <v>436</v>
      </c>
      <c r="E9" s="109">
        <v>1.73</v>
      </c>
      <c r="F9" s="110" t="s">
        <v>281</v>
      </c>
      <c r="G9" s="277"/>
      <c r="H9" s="111" t="s">
        <v>10</v>
      </c>
      <c r="I9" s="112" t="str">
        <f>F9</f>
        <v>m1</v>
      </c>
      <c r="J9" s="106">
        <f>G9*E9</f>
        <v>0</v>
      </c>
      <c r="K9" s="92" t="s">
        <v>1</v>
      </c>
    </row>
    <row r="10" spans="1:11">
      <c r="D10" s="99"/>
      <c r="E10" s="109"/>
      <c r="F10" s="110"/>
      <c r="G10" s="279"/>
      <c r="H10" s="111"/>
      <c r="I10" s="112"/>
      <c r="J10" s="113"/>
    </row>
    <row r="11" spans="1:11">
      <c r="C11" s="105" t="s">
        <v>2</v>
      </c>
      <c r="D11" s="95" t="s">
        <v>437</v>
      </c>
      <c r="E11" s="96"/>
      <c r="F11" s="98"/>
      <c r="G11" s="275"/>
      <c r="H11" s="96"/>
      <c r="I11" s="100"/>
      <c r="J11" s="96"/>
      <c r="K11" s="103"/>
    </row>
    <row r="12" spans="1:11" ht="199.5" customHeight="1">
      <c r="D12" s="104" t="s">
        <v>1172</v>
      </c>
      <c r="G12" s="276"/>
    </row>
    <row r="13" spans="1:11">
      <c r="D13" s="99" t="s">
        <v>433</v>
      </c>
      <c r="E13" s="109">
        <v>5.66</v>
      </c>
      <c r="F13" s="110" t="s">
        <v>4</v>
      </c>
      <c r="G13" s="277"/>
      <c r="H13" s="111" t="s">
        <v>10</v>
      </c>
      <c r="I13" s="112" t="str">
        <f>F13</f>
        <v>m2</v>
      </c>
      <c r="J13" s="106">
        <f>G13*E13</f>
        <v>0</v>
      </c>
      <c r="K13" s="92" t="s">
        <v>1</v>
      </c>
    </row>
    <row r="14" spans="1:11">
      <c r="D14" s="99" t="s">
        <v>434</v>
      </c>
      <c r="E14" s="109">
        <v>5.66</v>
      </c>
      <c r="F14" s="110" t="s">
        <v>4</v>
      </c>
      <c r="G14" s="277"/>
      <c r="H14" s="111" t="s">
        <v>10</v>
      </c>
      <c r="I14" s="112" t="str">
        <f>F14</f>
        <v>m2</v>
      </c>
      <c r="J14" s="106">
        <f>G14*E14</f>
        <v>0</v>
      </c>
      <c r="K14" s="92" t="s">
        <v>1</v>
      </c>
    </row>
    <row r="15" spans="1:11">
      <c r="D15" s="99"/>
      <c r="E15" s="109"/>
      <c r="F15" s="110"/>
      <c r="G15" s="277"/>
      <c r="H15" s="111"/>
      <c r="I15" s="112"/>
      <c r="J15" s="106"/>
    </row>
    <row r="16" spans="1:11">
      <c r="C16" s="105" t="s">
        <v>3</v>
      </c>
      <c r="D16" s="95" t="s">
        <v>438</v>
      </c>
      <c r="E16" s="96"/>
      <c r="F16" s="98"/>
      <c r="G16" s="275"/>
      <c r="H16" s="96"/>
      <c r="I16" s="100"/>
      <c r="J16" s="96"/>
      <c r="K16" s="103"/>
    </row>
    <row r="17" spans="3:11" ht="236.25" customHeight="1">
      <c r="D17" s="104" t="s">
        <v>1173</v>
      </c>
      <c r="G17" s="276"/>
    </row>
    <row r="18" spans="3:11">
      <c r="D18" s="99" t="s">
        <v>433</v>
      </c>
      <c r="E18" s="109">
        <v>13.18</v>
      </c>
      <c r="F18" s="110" t="s">
        <v>4</v>
      </c>
      <c r="G18" s="277"/>
      <c r="H18" s="111" t="s">
        <v>10</v>
      </c>
      <c r="I18" s="112" t="str">
        <f>F18</f>
        <v>m2</v>
      </c>
      <c r="J18" s="106">
        <f>G18*E18</f>
        <v>0</v>
      </c>
      <c r="K18" s="92" t="s">
        <v>1</v>
      </c>
    </row>
    <row r="19" spans="3:11">
      <c r="D19" s="99" t="s">
        <v>434</v>
      </c>
      <c r="E19" s="109">
        <v>13.18</v>
      </c>
      <c r="F19" s="110" t="s">
        <v>4</v>
      </c>
      <c r="G19" s="277"/>
      <c r="H19" s="111" t="s">
        <v>10</v>
      </c>
      <c r="I19" s="112" t="str">
        <f>F19</f>
        <v>m2</v>
      </c>
      <c r="J19" s="106">
        <f>G19*E19</f>
        <v>0</v>
      </c>
      <c r="K19" s="92" t="s">
        <v>1</v>
      </c>
    </row>
    <row r="20" spans="3:11">
      <c r="D20" s="99" t="s">
        <v>435</v>
      </c>
      <c r="E20" s="109">
        <v>12.35</v>
      </c>
      <c r="F20" s="110" t="s">
        <v>281</v>
      </c>
      <c r="G20" s="277"/>
      <c r="H20" s="111" t="s">
        <v>10</v>
      </c>
      <c r="I20" s="112" t="str">
        <f>F20</f>
        <v>m1</v>
      </c>
      <c r="J20" s="106">
        <f>G20*E20</f>
        <v>0</v>
      </c>
      <c r="K20" s="92" t="s">
        <v>1</v>
      </c>
    </row>
    <row r="21" spans="3:11">
      <c r="D21" s="99" t="s">
        <v>436</v>
      </c>
      <c r="E21" s="109">
        <v>5.09</v>
      </c>
      <c r="F21" s="110" t="s">
        <v>281</v>
      </c>
      <c r="G21" s="277"/>
      <c r="H21" s="111" t="s">
        <v>10</v>
      </c>
      <c r="I21" s="112" t="str">
        <f>F21</f>
        <v>m1</v>
      </c>
      <c r="J21" s="106">
        <f>G21*E21</f>
        <v>0</v>
      </c>
      <c r="K21" s="92" t="s">
        <v>1</v>
      </c>
    </row>
    <row r="22" spans="3:11">
      <c r="D22" s="99"/>
      <c r="E22" s="109"/>
      <c r="F22" s="110"/>
      <c r="G22" s="277"/>
      <c r="H22" s="111"/>
      <c r="I22" s="112"/>
      <c r="J22" s="106"/>
    </row>
    <row r="23" spans="3:11">
      <c r="C23" s="105" t="s">
        <v>5</v>
      </c>
      <c r="D23" s="95" t="s">
        <v>439</v>
      </c>
      <c r="E23" s="96"/>
      <c r="F23" s="98"/>
      <c r="G23" s="275"/>
      <c r="H23" s="96"/>
      <c r="I23" s="100"/>
      <c r="J23" s="96"/>
      <c r="K23" s="103"/>
    </row>
    <row r="24" spans="3:11" ht="243.75" customHeight="1">
      <c r="D24" s="104" t="s">
        <v>1174</v>
      </c>
      <c r="G24" s="276"/>
    </row>
    <row r="25" spans="3:11">
      <c r="D25" s="99" t="s">
        <v>433</v>
      </c>
      <c r="E25" s="109">
        <v>4.2</v>
      </c>
      <c r="F25" s="110" t="s">
        <v>4</v>
      </c>
      <c r="G25" s="277"/>
      <c r="H25" s="111" t="s">
        <v>10</v>
      </c>
      <c r="I25" s="112" t="str">
        <f>F25</f>
        <v>m2</v>
      </c>
      <c r="J25" s="106">
        <f>G25*E25</f>
        <v>0</v>
      </c>
      <c r="K25" s="92" t="s">
        <v>1</v>
      </c>
    </row>
    <row r="26" spans="3:11">
      <c r="D26" s="99" t="s">
        <v>434</v>
      </c>
      <c r="E26" s="109">
        <v>4.2</v>
      </c>
      <c r="F26" s="110" t="s">
        <v>4</v>
      </c>
      <c r="G26" s="277"/>
      <c r="H26" s="111" t="s">
        <v>10</v>
      </c>
      <c r="I26" s="112" t="str">
        <f>F26</f>
        <v>m2</v>
      </c>
      <c r="J26" s="106">
        <f>G26*E26</f>
        <v>0</v>
      </c>
      <c r="K26" s="92" t="s">
        <v>1</v>
      </c>
    </row>
    <row r="27" spans="3:11">
      <c r="D27" s="99" t="s">
        <v>440</v>
      </c>
      <c r="E27" s="109">
        <v>4.8099999999999996</v>
      </c>
      <c r="F27" s="110" t="s">
        <v>281</v>
      </c>
      <c r="G27" s="277"/>
      <c r="H27" s="111" t="s">
        <v>10</v>
      </c>
      <c r="I27" s="112" t="str">
        <f>F27</f>
        <v>m1</v>
      </c>
      <c r="J27" s="106">
        <f>G27*E27</f>
        <v>0</v>
      </c>
      <c r="K27" s="92" t="s">
        <v>1</v>
      </c>
    </row>
    <row r="28" spans="3:11">
      <c r="D28" s="99" t="s">
        <v>436</v>
      </c>
      <c r="E28" s="109">
        <v>2.4300000000000002</v>
      </c>
      <c r="F28" s="110" t="s">
        <v>281</v>
      </c>
      <c r="G28" s="277"/>
      <c r="H28" s="111" t="s">
        <v>10</v>
      </c>
      <c r="I28" s="112" t="str">
        <f>F28</f>
        <v>m1</v>
      </c>
      <c r="J28" s="106">
        <f>G28*E28</f>
        <v>0</v>
      </c>
      <c r="K28" s="92" t="s">
        <v>1</v>
      </c>
    </row>
    <row r="29" spans="3:11">
      <c r="D29" s="99"/>
      <c r="E29" s="109"/>
      <c r="F29" s="110"/>
      <c r="G29" s="277"/>
      <c r="H29" s="111"/>
      <c r="I29" s="112"/>
      <c r="J29" s="106"/>
    </row>
    <row r="30" spans="3:11">
      <c r="C30" s="105" t="s">
        <v>6</v>
      </c>
      <c r="D30" s="95" t="s">
        <v>441</v>
      </c>
      <c r="E30" s="96"/>
      <c r="F30" s="98"/>
      <c r="G30" s="275"/>
      <c r="H30" s="96"/>
      <c r="I30" s="100"/>
      <c r="J30" s="96"/>
      <c r="K30" s="103"/>
    </row>
    <row r="31" spans="3:11" ht="189.75" customHeight="1">
      <c r="D31" s="104" t="s">
        <v>1175</v>
      </c>
      <c r="G31" s="276"/>
    </row>
    <row r="32" spans="3:11">
      <c r="D32" s="99" t="s">
        <v>433</v>
      </c>
      <c r="E32" s="109">
        <v>3.49</v>
      </c>
      <c r="F32" s="110" t="s">
        <v>4</v>
      </c>
      <c r="G32" s="277"/>
      <c r="H32" s="111" t="s">
        <v>10</v>
      </c>
      <c r="I32" s="112" t="str">
        <f>F32</f>
        <v>m2</v>
      </c>
      <c r="J32" s="106">
        <f>G32*E32</f>
        <v>0</v>
      </c>
      <c r="K32" s="92" t="s">
        <v>1</v>
      </c>
    </row>
    <row r="33" spans="3:11">
      <c r="D33" s="99" t="s">
        <v>434</v>
      </c>
      <c r="E33" s="109">
        <v>3.49</v>
      </c>
      <c r="F33" s="110" t="s">
        <v>4</v>
      </c>
      <c r="G33" s="277"/>
      <c r="H33" s="111" t="s">
        <v>10</v>
      </c>
      <c r="I33" s="112" t="str">
        <f>F33</f>
        <v>m2</v>
      </c>
      <c r="J33" s="106">
        <f>G33*E33</f>
        <v>0</v>
      </c>
      <c r="K33" s="92" t="s">
        <v>1</v>
      </c>
    </row>
    <row r="34" spans="3:11">
      <c r="D34" s="99"/>
      <c r="E34" s="109"/>
      <c r="F34" s="110"/>
      <c r="G34" s="277"/>
      <c r="H34" s="111"/>
      <c r="I34" s="112"/>
      <c r="J34" s="106"/>
    </row>
    <row r="35" spans="3:11">
      <c r="C35" s="105" t="s">
        <v>7</v>
      </c>
      <c r="D35" s="95" t="s">
        <v>1213</v>
      </c>
      <c r="E35" s="96"/>
      <c r="F35" s="98"/>
      <c r="G35" s="275"/>
      <c r="H35" s="96"/>
      <c r="I35" s="100"/>
      <c r="J35" s="96"/>
      <c r="K35" s="103"/>
    </row>
    <row r="36" spans="3:11" ht="196.5" customHeight="1">
      <c r="D36" s="104" t="s">
        <v>1214</v>
      </c>
      <c r="G36" s="276"/>
    </row>
    <row r="37" spans="3:11">
      <c r="D37" s="99" t="s">
        <v>433</v>
      </c>
      <c r="E37" s="109">
        <v>115</v>
      </c>
      <c r="F37" s="110" t="s">
        <v>4</v>
      </c>
      <c r="G37" s="277"/>
      <c r="H37" s="111" t="s">
        <v>10</v>
      </c>
      <c r="I37" s="112" t="str">
        <f>F37</f>
        <v>m2</v>
      </c>
      <c r="J37" s="106">
        <f>G37*E37</f>
        <v>0</v>
      </c>
      <c r="K37" s="92" t="s">
        <v>1</v>
      </c>
    </row>
    <row r="38" spans="3:11">
      <c r="D38" s="99" t="s">
        <v>1215</v>
      </c>
      <c r="E38" s="109">
        <v>115</v>
      </c>
      <c r="F38" s="110" t="s">
        <v>4</v>
      </c>
      <c r="G38" s="277"/>
      <c r="H38" s="111" t="s">
        <v>10</v>
      </c>
      <c r="I38" s="112" t="str">
        <f>F38</f>
        <v>m2</v>
      </c>
      <c r="J38" s="106">
        <f>G38*E38</f>
        <v>0</v>
      </c>
      <c r="K38" s="92" t="s">
        <v>1</v>
      </c>
    </row>
    <row r="39" spans="3:11">
      <c r="D39" s="99"/>
      <c r="E39" s="109"/>
      <c r="F39" s="110"/>
      <c r="G39" s="277"/>
      <c r="H39" s="111"/>
      <c r="I39" s="112"/>
      <c r="J39" s="106"/>
    </row>
    <row r="40" spans="3:11">
      <c r="C40" s="105" t="s">
        <v>8</v>
      </c>
      <c r="D40" s="95" t="s">
        <v>1208</v>
      </c>
      <c r="E40" s="96"/>
      <c r="F40" s="98"/>
      <c r="G40" s="275"/>
      <c r="H40" s="96"/>
      <c r="I40" s="100"/>
      <c r="J40" s="96"/>
      <c r="K40" s="103"/>
    </row>
    <row r="41" spans="3:11" ht="198.75" customHeight="1">
      <c r="D41" s="104" t="s">
        <v>1209</v>
      </c>
      <c r="G41" s="276"/>
    </row>
    <row r="42" spans="3:11">
      <c r="D42" s="99" t="s">
        <v>433</v>
      </c>
      <c r="E42" s="109">
        <v>34.340000000000003</v>
      </c>
      <c r="F42" s="110" t="s">
        <v>4</v>
      </c>
      <c r="G42" s="277"/>
      <c r="H42" s="111" t="s">
        <v>10</v>
      </c>
      <c r="I42" s="112" t="str">
        <f>F42</f>
        <v>m2</v>
      </c>
      <c r="J42" s="106">
        <f>G42*E42</f>
        <v>0</v>
      </c>
      <c r="K42" s="92" t="s">
        <v>1</v>
      </c>
    </row>
    <row r="43" spans="3:11">
      <c r="D43" s="99" t="s">
        <v>434</v>
      </c>
      <c r="E43" s="109">
        <v>34.340000000000003</v>
      </c>
      <c r="F43" s="110" t="s">
        <v>4</v>
      </c>
      <c r="G43" s="277"/>
      <c r="H43" s="111" t="s">
        <v>10</v>
      </c>
      <c r="I43" s="112" t="str">
        <f>F43</f>
        <v>m2</v>
      </c>
      <c r="J43" s="106">
        <f>G43*E43</f>
        <v>0</v>
      </c>
      <c r="K43" s="92" t="s">
        <v>1</v>
      </c>
    </row>
    <row r="44" spans="3:11">
      <c r="D44" s="99" t="s">
        <v>442</v>
      </c>
      <c r="E44" s="109">
        <v>14.78</v>
      </c>
      <c r="F44" s="110" t="s">
        <v>281</v>
      </c>
      <c r="G44" s="277"/>
      <c r="H44" s="111" t="s">
        <v>10</v>
      </c>
      <c r="I44" s="112" t="str">
        <f>F44</f>
        <v>m1</v>
      </c>
      <c r="J44" s="106">
        <f>G44*E44</f>
        <v>0</v>
      </c>
      <c r="K44" s="92" t="s">
        <v>1</v>
      </c>
    </row>
    <row r="45" spans="3:11">
      <c r="D45" s="99"/>
      <c r="E45" s="109"/>
      <c r="F45" s="110"/>
      <c r="G45" s="279"/>
      <c r="H45" s="111"/>
      <c r="I45" s="112"/>
      <c r="J45" s="113"/>
    </row>
    <row r="46" spans="3:11">
      <c r="C46" s="105" t="s">
        <v>9</v>
      </c>
      <c r="D46" s="95" t="s">
        <v>443</v>
      </c>
      <c r="E46" s="96"/>
      <c r="F46" s="98"/>
      <c r="G46" s="275"/>
      <c r="H46" s="96"/>
      <c r="I46" s="100"/>
      <c r="J46" s="96"/>
      <c r="K46" s="103"/>
    </row>
    <row r="47" spans="3:11" ht="225.75" customHeight="1">
      <c r="D47" s="104" t="s">
        <v>444</v>
      </c>
      <c r="G47" s="276"/>
    </row>
    <row r="48" spans="3:11">
      <c r="D48" s="99" t="s">
        <v>433</v>
      </c>
      <c r="E48" s="109">
        <v>19.600000000000001</v>
      </c>
      <c r="F48" s="110" t="s">
        <v>4</v>
      </c>
      <c r="G48" s="277"/>
      <c r="H48" s="111" t="s">
        <v>10</v>
      </c>
      <c r="I48" s="112" t="str">
        <f>F48</f>
        <v>m2</v>
      </c>
      <c r="J48" s="106">
        <f>G48*E48</f>
        <v>0</v>
      </c>
      <c r="K48" s="92" t="s">
        <v>1</v>
      </c>
    </row>
    <row r="49" spans="3:11">
      <c r="D49" s="99" t="s">
        <v>445</v>
      </c>
      <c r="E49" s="109">
        <v>19.600000000000001</v>
      </c>
      <c r="F49" s="110" t="s">
        <v>4</v>
      </c>
      <c r="G49" s="277"/>
      <c r="H49" s="111" t="s">
        <v>10</v>
      </c>
      <c r="I49" s="112" t="str">
        <f>F49</f>
        <v>m2</v>
      </c>
      <c r="J49" s="106">
        <f>G49*E49</f>
        <v>0</v>
      </c>
      <c r="K49" s="92" t="s">
        <v>1</v>
      </c>
    </row>
    <row r="50" spans="3:11">
      <c r="D50" s="99"/>
      <c r="E50" s="109"/>
      <c r="F50" s="110"/>
      <c r="G50" s="277"/>
      <c r="H50" s="111"/>
      <c r="I50" s="112"/>
      <c r="J50" s="106"/>
    </row>
    <row r="51" spans="3:11">
      <c r="C51" s="105" t="s">
        <v>16</v>
      </c>
      <c r="D51" s="95" t="s">
        <v>446</v>
      </c>
      <c r="E51" s="96"/>
      <c r="F51" s="98"/>
      <c r="G51" s="275"/>
      <c r="H51" s="96"/>
      <c r="I51" s="100"/>
      <c r="J51" s="96"/>
      <c r="K51" s="103"/>
    </row>
    <row r="52" spans="3:11" ht="229.5" customHeight="1">
      <c r="D52" s="104" t="s">
        <v>447</v>
      </c>
      <c r="G52" s="276"/>
    </row>
    <row r="53" spans="3:11">
      <c r="D53" s="99" t="s">
        <v>433</v>
      </c>
      <c r="E53" s="109">
        <v>32.6</v>
      </c>
      <c r="F53" s="110" t="s">
        <v>4</v>
      </c>
      <c r="G53" s="277"/>
      <c r="H53" s="111" t="s">
        <v>10</v>
      </c>
      <c r="I53" s="112" t="str">
        <f>F53</f>
        <v>m2</v>
      </c>
      <c r="J53" s="106">
        <f>G53*E53</f>
        <v>0</v>
      </c>
      <c r="K53" s="92" t="s">
        <v>1</v>
      </c>
    </row>
    <row r="54" spans="3:11">
      <c r="D54" s="99" t="s">
        <v>445</v>
      </c>
      <c r="E54" s="109">
        <v>32.6</v>
      </c>
      <c r="F54" s="110" t="s">
        <v>4</v>
      </c>
      <c r="G54" s="277"/>
      <c r="H54" s="111" t="s">
        <v>10</v>
      </c>
      <c r="I54" s="112" t="str">
        <f>F54</f>
        <v>m2</v>
      </c>
      <c r="J54" s="106">
        <f>G54*E54</f>
        <v>0</v>
      </c>
      <c r="K54" s="92" t="s">
        <v>1</v>
      </c>
    </row>
    <row r="55" spans="3:11">
      <c r="D55" s="99"/>
      <c r="E55" s="109"/>
      <c r="F55" s="110"/>
      <c r="G55" s="277"/>
      <c r="H55" s="111"/>
      <c r="I55" s="112"/>
      <c r="J55" s="106"/>
    </row>
    <row r="56" spans="3:11">
      <c r="C56" s="105" t="s">
        <v>17</v>
      </c>
      <c r="D56" s="95" t="s">
        <v>448</v>
      </c>
      <c r="E56" s="96"/>
      <c r="F56" s="98"/>
      <c r="G56" s="275"/>
      <c r="H56" s="96"/>
      <c r="I56" s="100"/>
      <c r="J56" s="96"/>
      <c r="K56" s="103"/>
    </row>
    <row r="57" spans="3:11" ht="243.75" customHeight="1">
      <c r="D57" s="104" t="s">
        <v>449</v>
      </c>
      <c r="G57" s="276"/>
    </row>
    <row r="58" spans="3:11">
      <c r="D58" s="99" t="s">
        <v>433</v>
      </c>
      <c r="E58" s="109">
        <v>118</v>
      </c>
      <c r="F58" s="110" t="s">
        <v>4</v>
      </c>
      <c r="G58" s="277"/>
      <c r="H58" s="111" t="s">
        <v>10</v>
      </c>
      <c r="I58" s="112" t="str">
        <f>F58</f>
        <v>m2</v>
      </c>
      <c r="J58" s="106">
        <f>G58*E58</f>
        <v>0</v>
      </c>
      <c r="K58" s="92" t="s">
        <v>1</v>
      </c>
    </row>
    <row r="59" spans="3:11">
      <c r="D59" s="99" t="s">
        <v>450</v>
      </c>
      <c r="E59" s="109">
        <v>16.3</v>
      </c>
      <c r="F59" s="110" t="s">
        <v>281</v>
      </c>
      <c r="G59" s="277"/>
      <c r="H59" s="111" t="s">
        <v>10</v>
      </c>
      <c r="I59" s="112" t="str">
        <f>F59</f>
        <v>m1</v>
      </c>
      <c r="J59" s="106">
        <f>G59*E59</f>
        <v>0</v>
      </c>
      <c r="K59" s="92" t="s">
        <v>1</v>
      </c>
    </row>
    <row r="60" spans="3:11">
      <c r="D60" s="99"/>
      <c r="E60" s="109"/>
      <c r="F60" s="110"/>
      <c r="G60" s="277"/>
      <c r="H60" s="111"/>
      <c r="I60" s="112"/>
      <c r="J60" s="106"/>
    </row>
    <row r="61" spans="3:11">
      <c r="D61" s="99"/>
      <c r="E61" s="109"/>
      <c r="F61" s="110"/>
      <c r="G61" s="279"/>
      <c r="H61" s="111"/>
      <c r="I61" s="112"/>
      <c r="J61" s="113"/>
    </row>
    <row r="62" spans="3:11">
      <c r="C62" s="105" t="s">
        <v>18</v>
      </c>
      <c r="D62" s="95" t="s">
        <v>451</v>
      </c>
      <c r="E62" s="96"/>
      <c r="F62" s="98"/>
      <c r="G62" s="275"/>
      <c r="H62" s="96"/>
      <c r="I62" s="100"/>
      <c r="J62" s="96"/>
      <c r="K62" s="103"/>
    </row>
    <row r="63" spans="3:11" ht="168" customHeight="1">
      <c r="D63" s="104" t="s">
        <v>452</v>
      </c>
      <c r="G63" s="276"/>
    </row>
    <row r="64" spans="3:11">
      <c r="D64" s="157"/>
      <c r="E64" s="109">
        <v>4</v>
      </c>
      <c r="F64" s="110" t="s">
        <v>4</v>
      </c>
      <c r="G64" s="277"/>
      <c r="H64" s="111" t="s">
        <v>10</v>
      </c>
      <c r="I64" s="112" t="str">
        <f>F64</f>
        <v>m2</v>
      </c>
      <c r="J64" s="106">
        <f>G64*E64</f>
        <v>0</v>
      </c>
      <c r="K64" s="92" t="s">
        <v>1</v>
      </c>
    </row>
    <row r="65" spans="1:11">
      <c r="D65" s="99"/>
      <c r="E65" s="109"/>
      <c r="F65" s="110"/>
      <c r="G65" s="277"/>
      <c r="H65" s="111"/>
      <c r="I65" s="112"/>
      <c r="J65" s="106"/>
    </row>
    <row r="66" spans="1:11">
      <c r="C66" s="105" t="s">
        <v>184</v>
      </c>
      <c r="D66" s="95" t="s">
        <v>453</v>
      </c>
      <c r="E66" s="96"/>
      <c r="F66" s="98"/>
      <c r="G66" s="275"/>
      <c r="H66" s="96"/>
      <c r="I66" s="100"/>
      <c r="J66" s="96"/>
      <c r="K66" s="103"/>
    </row>
    <row r="67" spans="1:11" ht="176.25" customHeight="1">
      <c r="D67" s="104" t="s">
        <v>452</v>
      </c>
      <c r="G67" s="276"/>
    </row>
    <row r="68" spans="1:11">
      <c r="D68" s="99"/>
      <c r="E68" s="109">
        <v>5.0999999999999996</v>
      </c>
      <c r="F68" s="110" t="s">
        <v>4</v>
      </c>
      <c r="G68" s="277"/>
      <c r="H68" s="111" t="s">
        <v>10</v>
      </c>
      <c r="I68" s="112" t="str">
        <f>F68</f>
        <v>m2</v>
      </c>
      <c r="J68" s="106">
        <f>G68*E68</f>
        <v>0</v>
      </c>
      <c r="K68" s="92" t="s">
        <v>1</v>
      </c>
    </row>
    <row r="69" spans="1:11">
      <c r="D69" s="99"/>
      <c r="E69" s="109"/>
      <c r="F69" s="110"/>
      <c r="G69" s="277"/>
      <c r="H69" s="111"/>
      <c r="I69" s="112"/>
      <c r="J69" s="106"/>
    </row>
    <row r="70" spans="1:11">
      <c r="C70" s="105" t="s">
        <v>185</v>
      </c>
      <c r="D70" s="95" t="s">
        <v>454</v>
      </c>
      <c r="E70" s="96"/>
      <c r="F70" s="98"/>
      <c r="G70" s="275"/>
      <c r="H70" s="96"/>
      <c r="I70" s="100"/>
      <c r="J70" s="96"/>
      <c r="K70" s="103"/>
    </row>
    <row r="71" spans="1:11" ht="195.75" customHeight="1">
      <c r="D71" s="104" t="s">
        <v>455</v>
      </c>
      <c r="G71" s="276"/>
    </row>
    <row r="72" spans="1:11">
      <c r="D72" s="99" t="s">
        <v>456</v>
      </c>
      <c r="E72" s="109">
        <v>6</v>
      </c>
      <c r="F72" s="110" t="s">
        <v>4</v>
      </c>
      <c r="G72" s="277"/>
      <c r="H72" s="111" t="s">
        <v>10</v>
      </c>
      <c r="I72" s="112" t="str">
        <f>F72</f>
        <v>m2</v>
      </c>
      <c r="J72" s="106">
        <f>G72*E72</f>
        <v>0</v>
      </c>
      <c r="K72" s="92" t="s">
        <v>1</v>
      </c>
    </row>
    <row r="73" spans="1:11">
      <c r="D73" s="99" t="s">
        <v>457</v>
      </c>
      <c r="E73" s="109">
        <v>1</v>
      </c>
      <c r="F73" s="110" t="s">
        <v>24</v>
      </c>
      <c r="G73" s="277"/>
      <c r="H73" s="111" t="s">
        <v>10</v>
      </c>
      <c r="I73" s="112" t="str">
        <f>F73</f>
        <v>m'</v>
      </c>
      <c r="J73" s="106">
        <f>G73*E73</f>
        <v>0</v>
      </c>
      <c r="K73" s="92" t="s">
        <v>1</v>
      </c>
    </row>
    <row r="74" spans="1:11">
      <c r="D74" s="99"/>
      <c r="E74" s="109"/>
      <c r="F74" s="110"/>
      <c r="G74" s="279"/>
      <c r="H74" s="111"/>
      <c r="I74" s="112"/>
      <c r="J74" s="113"/>
    </row>
    <row r="75" spans="1:11">
      <c r="D75" s="99"/>
      <c r="E75" s="109"/>
      <c r="F75" s="110"/>
      <c r="G75" s="279"/>
      <c r="H75" s="111"/>
      <c r="I75" s="112"/>
      <c r="J75" s="113"/>
    </row>
    <row r="76" spans="1:11" ht="15.75" thickBot="1">
      <c r="D76" s="99"/>
      <c r="E76" s="109"/>
      <c r="F76" s="110"/>
      <c r="G76" s="279"/>
      <c r="H76" s="111"/>
      <c r="I76" s="112"/>
      <c r="J76" s="113"/>
    </row>
    <row r="77" spans="1:11" ht="15.75" thickBot="1">
      <c r="A77" s="21" t="str">
        <f>A2</f>
        <v>C</v>
      </c>
      <c r="B77" s="22" t="str">
        <f>B2</f>
        <v>V</v>
      </c>
      <c r="C77" s="20"/>
      <c r="D77" s="20" t="str">
        <f>D2&amp;" SVEUKUPNO"</f>
        <v>PODNE OBLOGE SVEUKUPNO</v>
      </c>
      <c r="E77" s="422">
        <f>SUM(J5:J76)</f>
        <v>0</v>
      </c>
      <c r="F77" s="422"/>
      <c r="G77" s="422"/>
      <c r="H77" s="422"/>
      <c r="I77" s="422"/>
      <c r="J77" s="422"/>
      <c r="K77" s="23" t="s">
        <v>1</v>
      </c>
    </row>
    <row r="78" spans="1:11">
      <c r="E78" s="109"/>
      <c r="F78" s="110"/>
      <c r="G78" s="113"/>
      <c r="H78" s="111"/>
      <c r="I78" s="112"/>
      <c r="J78" s="113"/>
    </row>
    <row r="79" spans="1:11">
      <c r="E79" s="109"/>
      <c r="F79" s="110"/>
      <c r="G79" s="113"/>
      <c r="H79" s="111"/>
      <c r="I79" s="112"/>
      <c r="J79" s="113"/>
    </row>
    <row r="80" spans="1:11">
      <c r="E80" s="109"/>
      <c r="F80" s="110"/>
      <c r="G80" s="113"/>
      <c r="H80" s="111"/>
      <c r="I80" s="112"/>
      <c r="J80" s="113"/>
    </row>
    <row r="81" spans="5:10">
      <c r="E81" s="109"/>
      <c r="F81" s="110"/>
      <c r="G81" s="113"/>
      <c r="H81" s="111"/>
      <c r="I81" s="112"/>
      <c r="J81" s="113"/>
    </row>
    <row r="82" spans="5:10">
      <c r="E82" s="109"/>
      <c r="F82" s="110"/>
      <c r="G82" s="113"/>
      <c r="H82" s="111"/>
      <c r="I82" s="112"/>
      <c r="J82" s="113"/>
    </row>
    <row r="83" spans="5:10">
      <c r="E83" s="109"/>
      <c r="F83" s="110"/>
      <c r="G83" s="113"/>
      <c r="H83" s="111"/>
      <c r="I83" s="112"/>
      <c r="J83" s="113"/>
    </row>
    <row r="84" spans="5:10">
      <c r="E84" s="109"/>
      <c r="F84" s="110"/>
      <c r="G84" s="113"/>
      <c r="H84" s="111"/>
      <c r="I84" s="112"/>
      <c r="J84" s="113"/>
    </row>
    <row r="85" spans="5:10">
      <c r="E85" s="109"/>
      <c r="F85" s="110"/>
      <c r="G85" s="113"/>
      <c r="H85" s="111"/>
      <c r="I85" s="112"/>
      <c r="J85" s="113"/>
    </row>
  </sheetData>
  <sheetProtection algorithmName="SHA-512" hashValue="c2HXdN2PUy7hywyuwpeJ7WysvGpu66TKvMHcLSSWcUst63HltvRH+H0zYUyiVcX+y3MlO3Zgx70/AyKG/ceVDA==" saltValue="AleYsBpErGyhtCeee2+jxg==" spinCount="100000" sheet="1" objects="1" scenarios="1"/>
  <mergeCells count="1">
    <mergeCell ref="E77:J77"/>
  </mergeCells>
  <pageMargins left="0.7" right="0.7" top="0.75" bottom="0.75" header="0.3" footer="0.3"/>
  <pageSetup paperSize="9" orientation="landscape" horizontalDpi="300" verticalDpi="300" r:id="rId1"/>
  <headerFooter>
    <oddHeader>&amp;LZAJEDNICA SUSRET&amp;CTROŠKOVNIK&amp;Rožujak 2021.</oddHeader>
    <oddFooter>&amp;CPODNE OBLOGE</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2CBCC-1ACE-4B9E-ACD1-E62F141E6E60}">
  <dimension ref="A2:K39"/>
  <sheetViews>
    <sheetView topLeftCell="A22" workbookViewId="0">
      <selection activeCell="G10" sqref="G10"/>
    </sheetView>
  </sheetViews>
  <sheetFormatPr defaultColWidth="9.140625" defaultRowHeight="15"/>
  <cols>
    <col min="1" max="2" width="2.7109375" style="93" customWidth="1"/>
    <col min="3" max="3" width="3.7109375" style="92" customWidth="1"/>
    <col min="4" max="4" width="43.28515625" style="92" customWidth="1"/>
    <col min="5" max="5" width="4.7109375" style="92" customWidth="1"/>
    <col min="6" max="6" width="3.7109375" style="94" customWidth="1"/>
    <col min="7" max="7" width="30.5703125" style="92" customWidth="1"/>
    <col min="8" max="8" width="3.28515625" style="92" customWidth="1"/>
    <col min="9" max="9" width="3.7109375" style="99" customWidth="1"/>
    <col min="10" max="10" width="29.85546875" style="92" customWidth="1"/>
    <col min="11" max="11" width="3.7109375" style="92" customWidth="1"/>
    <col min="12" max="12" width="4.28515625" style="92" customWidth="1"/>
    <col min="13" max="16384" width="9.140625" style="92"/>
  </cols>
  <sheetData>
    <row r="2" spans="1:11">
      <c r="A2" s="2" t="s">
        <v>302</v>
      </c>
      <c r="B2" s="2" t="s">
        <v>132</v>
      </c>
      <c r="C2" s="3"/>
      <c r="D2" s="3" t="s">
        <v>90</v>
      </c>
      <c r="E2" s="3"/>
      <c r="F2" s="16"/>
      <c r="G2" s="3"/>
      <c r="H2" s="3"/>
      <c r="I2" s="17"/>
      <c r="J2" s="3"/>
      <c r="K2" s="3"/>
    </row>
    <row r="3" spans="1:11">
      <c r="G3" s="276"/>
    </row>
    <row r="4" spans="1:11">
      <c r="C4" s="105" t="s">
        <v>0</v>
      </c>
      <c r="D4" s="95" t="s">
        <v>458</v>
      </c>
      <c r="E4" s="96"/>
      <c r="F4" s="98"/>
      <c r="G4" s="275"/>
      <c r="H4" s="96"/>
      <c r="I4" s="100"/>
      <c r="J4" s="96"/>
      <c r="K4" s="103"/>
    </row>
    <row r="5" spans="1:11" ht="234" customHeight="1">
      <c r="D5" s="104" t="s">
        <v>1176</v>
      </c>
      <c r="G5" s="276"/>
    </row>
    <row r="6" spans="1:11">
      <c r="D6" s="99" t="s">
        <v>433</v>
      </c>
      <c r="E6" s="109">
        <v>20.8</v>
      </c>
      <c r="F6" s="110" t="s">
        <v>4</v>
      </c>
      <c r="G6" s="277"/>
      <c r="H6" s="111" t="s">
        <v>10</v>
      </c>
      <c r="I6" s="112" t="str">
        <f>F6</f>
        <v>m2</v>
      </c>
      <c r="J6" s="106">
        <f>G6*E6</f>
        <v>0</v>
      </c>
      <c r="K6" s="92" t="s">
        <v>1</v>
      </c>
    </row>
    <row r="7" spans="1:11">
      <c r="D7" s="99" t="s">
        <v>434</v>
      </c>
      <c r="E7" s="109">
        <v>20.8</v>
      </c>
      <c r="F7" s="110" t="s">
        <v>4</v>
      </c>
      <c r="G7" s="277"/>
      <c r="H7" s="111" t="s">
        <v>10</v>
      </c>
      <c r="I7" s="112" t="str">
        <f>F7</f>
        <v>m2</v>
      </c>
      <c r="J7" s="106">
        <f>G7*E7</f>
        <v>0</v>
      </c>
      <c r="K7" s="92" t="s">
        <v>1</v>
      </c>
    </row>
    <row r="8" spans="1:11">
      <c r="D8" s="99"/>
      <c r="E8" s="109"/>
      <c r="F8" s="110"/>
      <c r="G8" s="277"/>
      <c r="H8" s="111"/>
      <c r="I8" s="112"/>
      <c r="J8" s="106"/>
    </row>
    <row r="9" spans="1:11">
      <c r="C9" s="105" t="s">
        <v>2</v>
      </c>
      <c r="D9" s="95" t="s">
        <v>459</v>
      </c>
      <c r="E9" s="96"/>
      <c r="F9" s="98"/>
      <c r="G9" s="275"/>
      <c r="H9" s="96"/>
      <c r="I9" s="100"/>
      <c r="J9" s="96"/>
      <c r="K9" s="103"/>
    </row>
    <row r="10" spans="1:11" ht="252.75" customHeight="1">
      <c r="D10" s="104" t="s">
        <v>1177</v>
      </c>
      <c r="G10" s="276"/>
    </row>
    <row r="11" spans="1:11">
      <c r="D11" s="99" t="s">
        <v>433</v>
      </c>
      <c r="E11" s="109">
        <v>2.72</v>
      </c>
      <c r="F11" s="110" t="s">
        <v>4</v>
      </c>
      <c r="G11" s="277"/>
      <c r="H11" s="111" t="s">
        <v>10</v>
      </c>
      <c r="I11" s="112" t="str">
        <f>F11</f>
        <v>m2</v>
      </c>
      <c r="J11" s="106">
        <f>G11*E11</f>
        <v>0</v>
      </c>
      <c r="K11" s="92" t="s">
        <v>1</v>
      </c>
    </row>
    <row r="12" spans="1:11">
      <c r="D12" s="99" t="s">
        <v>434</v>
      </c>
      <c r="E12" s="109">
        <v>2.72</v>
      </c>
      <c r="F12" s="110" t="s">
        <v>4</v>
      </c>
      <c r="G12" s="277"/>
      <c r="H12" s="111" t="s">
        <v>10</v>
      </c>
      <c r="I12" s="112" t="str">
        <f>F12</f>
        <v>m2</v>
      </c>
      <c r="J12" s="106">
        <f>G12*E12</f>
        <v>0</v>
      </c>
      <c r="K12" s="92" t="s">
        <v>1</v>
      </c>
    </row>
    <row r="13" spans="1:11">
      <c r="D13" s="99"/>
      <c r="E13" s="109"/>
      <c r="F13" s="110"/>
      <c r="G13" s="279"/>
      <c r="H13" s="111"/>
      <c r="I13" s="112"/>
      <c r="J13" s="113"/>
    </row>
    <row r="14" spans="1:11">
      <c r="C14" s="105" t="s">
        <v>3</v>
      </c>
      <c r="D14" s="95" t="s">
        <v>460</v>
      </c>
      <c r="E14" s="96"/>
      <c r="F14" s="98"/>
      <c r="G14" s="275"/>
      <c r="H14" s="96"/>
      <c r="I14" s="100"/>
      <c r="J14" s="96"/>
      <c r="K14" s="103"/>
    </row>
    <row r="15" spans="1:11" ht="229.5" customHeight="1">
      <c r="D15" s="104" t="s">
        <v>1176</v>
      </c>
      <c r="G15" s="276"/>
    </row>
    <row r="16" spans="1:11">
      <c r="D16" s="99" t="s">
        <v>433</v>
      </c>
      <c r="E16" s="109">
        <v>10.77</v>
      </c>
      <c r="F16" s="110" t="s">
        <v>4</v>
      </c>
      <c r="G16" s="277"/>
      <c r="H16" s="111" t="s">
        <v>10</v>
      </c>
      <c r="I16" s="112" t="str">
        <f>F16</f>
        <v>m2</v>
      </c>
      <c r="J16" s="106">
        <f>G16*E16</f>
        <v>0</v>
      </c>
      <c r="K16" s="92" t="s">
        <v>1</v>
      </c>
    </row>
    <row r="17" spans="1:11">
      <c r="D17" s="99" t="s">
        <v>434</v>
      </c>
      <c r="E17" s="109">
        <v>10.77</v>
      </c>
      <c r="F17" s="110" t="s">
        <v>4</v>
      </c>
      <c r="G17" s="277"/>
      <c r="H17" s="111" t="s">
        <v>10</v>
      </c>
      <c r="I17" s="112" t="str">
        <f>F17</f>
        <v>m2</v>
      </c>
      <c r="J17" s="106">
        <f>G17*E17</f>
        <v>0</v>
      </c>
      <c r="K17" s="92" t="s">
        <v>1</v>
      </c>
    </row>
    <row r="18" spans="1:11">
      <c r="D18" s="99"/>
      <c r="E18" s="109"/>
      <c r="F18" s="110"/>
      <c r="G18" s="279"/>
      <c r="H18" s="111"/>
      <c r="I18" s="112"/>
      <c r="J18" s="113"/>
    </row>
    <row r="19" spans="1:11">
      <c r="C19" s="105" t="s">
        <v>5</v>
      </c>
      <c r="D19" s="95" t="s">
        <v>461</v>
      </c>
      <c r="E19" s="96"/>
      <c r="F19" s="98"/>
      <c r="G19" s="275"/>
      <c r="H19" s="96"/>
      <c r="I19" s="100"/>
      <c r="J19" s="96"/>
      <c r="K19" s="103"/>
    </row>
    <row r="20" spans="1:11" ht="247.5" customHeight="1">
      <c r="D20" s="104" t="s">
        <v>1178</v>
      </c>
      <c r="G20" s="276"/>
    </row>
    <row r="21" spans="1:11">
      <c r="D21" s="99" t="s">
        <v>433</v>
      </c>
      <c r="E21" s="109">
        <v>2.88</v>
      </c>
      <c r="F21" s="110" t="s">
        <v>4</v>
      </c>
      <c r="G21" s="277"/>
      <c r="H21" s="111" t="s">
        <v>10</v>
      </c>
      <c r="I21" s="112" t="str">
        <f>F21</f>
        <v>m2</v>
      </c>
      <c r="J21" s="106">
        <f>G21*E21</f>
        <v>0</v>
      </c>
      <c r="K21" s="92" t="s">
        <v>1</v>
      </c>
    </row>
    <row r="22" spans="1:11">
      <c r="D22" s="99" t="s">
        <v>434</v>
      </c>
      <c r="E22" s="109">
        <v>2.88</v>
      </c>
      <c r="F22" s="110" t="s">
        <v>4</v>
      </c>
      <c r="G22" s="277"/>
      <c r="H22" s="111" t="s">
        <v>10</v>
      </c>
      <c r="I22" s="112" t="str">
        <f>F22</f>
        <v>m2</v>
      </c>
      <c r="J22" s="106">
        <f>G22*E22</f>
        <v>0</v>
      </c>
      <c r="K22" s="92" t="s">
        <v>1</v>
      </c>
    </row>
    <row r="23" spans="1:11">
      <c r="D23" s="99"/>
      <c r="E23" s="109"/>
      <c r="F23" s="110"/>
      <c r="G23" s="277"/>
      <c r="H23" s="111"/>
      <c r="I23" s="112"/>
      <c r="J23" s="106"/>
    </row>
    <row r="24" spans="1:11">
      <c r="C24" s="105" t="s">
        <v>6</v>
      </c>
      <c r="D24" s="95" t="s">
        <v>462</v>
      </c>
      <c r="E24" s="96"/>
      <c r="F24" s="98"/>
      <c r="G24" s="275"/>
      <c r="H24" s="96"/>
      <c r="I24" s="100"/>
      <c r="J24" s="96"/>
      <c r="K24" s="103"/>
    </row>
    <row r="25" spans="1:11" ht="217.5" customHeight="1">
      <c r="D25" s="104" t="s">
        <v>1179</v>
      </c>
      <c r="G25" s="276"/>
    </row>
    <row r="26" spans="1:11">
      <c r="D26" s="99" t="s">
        <v>433</v>
      </c>
      <c r="E26" s="109">
        <v>16.600000000000001</v>
      </c>
      <c r="F26" s="110" t="s">
        <v>4</v>
      </c>
      <c r="G26" s="277"/>
      <c r="H26" s="111" t="s">
        <v>10</v>
      </c>
      <c r="I26" s="112" t="str">
        <f>F26</f>
        <v>m2</v>
      </c>
      <c r="J26" s="106">
        <f>G26*E26</f>
        <v>0</v>
      </c>
      <c r="K26" s="92" t="s">
        <v>1</v>
      </c>
    </row>
    <row r="27" spans="1:11">
      <c r="D27" s="99" t="s">
        <v>434</v>
      </c>
      <c r="E27" s="109">
        <v>16.600000000000001</v>
      </c>
      <c r="F27" s="110" t="s">
        <v>4</v>
      </c>
      <c r="G27" s="277"/>
      <c r="H27" s="111" t="s">
        <v>10</v>
      </c>
      <c r="I27" s="112" t="str">
        <f>F27</f>
        <v>m2</v>
      </c>
      <c r="J27" s="106">
        <f>G27*E27</f>
        <v>0</v>
      </c>
      <c r="K27" s="92" t="s">
        <v>1</v>
      </c>
    </row>
    <row r="28" spans="1:11">
      <c r="D28" s="99"/>
      <c r="E28" s="109"/>
      <c r="F28" s="110"/>
      <c r="G28" s="277"/>
      <c r="H28" s="111"/>
      <c r="I28" s="112"/>
      <c r="J28" s="106"/>
    </row>
    <row r="29" spans="1:11">
      <c r="D29" s="99"/>
      <c r="E29" s="109"/>
      <c r="F29" s="110"/>
      <c r="G29" s="279"/>
      <c r="H29" s="111"/>
      <c r="I29" s="112"/>
      <c r="J29" s="113"/>
    </row>
    <row r="30" spans="1:11" ht="15.75" thickBot="1">
      <c r="D30" s="99"/>
      <c r="E30" s="109"/>
      <c r="F30" s="110"/>
      <c r="G30" s="279"/>
      <c r="H30" s="111"/>
      <c r="I30" s="112"/>
      <c r="J30" s="113"/>
    </row>
    <row r="31" spans="1:11" ht="15.75" thickBot="1">
      <c r="A31" s="21" t="str">
        <f>A2</f>
        <v>C</v>
      </c>
      <c r="B31" s="22" t="str">
        <f>B2</f>
        <v>VI</v>
      </c>
      <c r="C31" s="20"/>
      <c r="D31" s="20" t="str">
        <f>D2&amp;" SVEUKUPNO"</f>
        <v>ZIDNE OBLOGE SVEUKUPNO</v>
      </c>
      <c r="E31" s="422">
        <f>SUM(J5:J30)</f>
        <v>0</v>
      </c>
      <c r="F31" s="422"/>
      <c r="G31" s="422"/>
      <c r="H31" s="422"/>
      <c r="I31" s="422"/>
      <c r="J31" s="422"/>
      <c r="K31" s="23" t="s">
        <v>1</v>
      </c>
    </row>
    <row r="32" spans="1:11">
      <c r="E32" s="109"/>
      <c r="F32" s="110"/>
      <c r="G32" s="113"/>
      <c r="H32" s="111"/>
      <c r="I32" s="112"/>
      <c r="J32" s="113"/>
    </row>
    <row r="33" spans="5:10">
      <c r="E33" s="109"/>
      <c r="F33" s="110"/>
      <c r="G33" s="113"/>
      <c r="H33" s="111"/>
      <c r="I33" s="112"/>
      <c r="J33" s="113"/>
    </row>
    <row r="34" spans="5:10">
      <c r="E34" s="109"/>
      <c r="F34" s="110"/>
      <c r="G34" s="113"/>
      <c r="H34" s="111"/>
      <c r="I34" s="112"/>
      <c r="J34" s="113"/>
    </row>
    <row r="35" spans="5:10">
      <c r="E35" s="109"/>
      <c r="F35" s="110"/>
      <c r="G35" s="113"/>
      <c r="H35" s="111"/>
      <c r="I35" s="112"/>
      <c r="J35" s="113"/>
    </row>
    <row r="36" spans="5:10">
      <c r="E36" s="109"/>
      <c r="F36" s="110"/>
      <c r="G36" s="113"/>
      <c r="H36" s="111"/>
      <c r="I36" s="112"/>
      <c r="J36" s="113"/>
    </row>
    <row r="37" spans="5:10">
      <c r="E37" s="109"/>
      <c r="F37" s="110"/>
      <c r="G37" s="113"/>
      <c r="H37" s="111"/>
      <c r="I37" s="112"/>
      <c r="J37" s="113"/>
    </row>
    <row r="38" spans="5:10">
      <c r="E38" s="109"/>
      <c r="F38" s="110"/>
      <c r="G38" s="113"/>
      <c r="H38" s="111"/>
      <c r="I38" s="112"/>
      <c r="J38" s="113"/>
    </row>
    <row r="39" spans="5:10">
      <c r="E39" s="109"/>
      <c r="F39" s="110"/>
      <c r="G39" s="113"/>
      <c r="H39" s="111"/>
      <c r="I39" s="112"/>
      <c r="J39" s="113"/>
    </row>
  </sheetData>
  <sheetProtection algorithmName="SHA-512" hashValue="ZNxziVXyUa78hu3PwcpWvJDHdy121MOXD034sYJvSWvbWdEO4hYnz79zRtA6w9ketMqMGNuIbXfRbmWrR7g/lQ==" saltValue="XF7Sg33FzV3QPSWGp8a/JA==" spinCount="100000" sheet="1" objects="1" scenarios="1"/>
  <mergeCells count="1">
    <mergeCell ref="E31:J31"/>
  </mergeCells>
  <pageMargins left="0.7" right="0.7" top="0.75" bottom="0.75" header="0.3" footer="0.3"/>
  <pageSetup paperSize="9" orientation="landscape" horizontalDpi="300" verticalDpi="300" r:id="rId1"/>
  <headerFooter>
    <oddHeader>&amp;LZAJEDNICA SUSRET&amp;CTROŠKOVNIK&amp;Rožujak 2021.</oddHeader>
    <oddFooter>&amp;CZIDNE OBLOGE</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6269B-7A47-4285-AD49-AA071115C797}">
  <dimension ref="A2:K36"/>
  <sheetViews>
    <sheetView topLeftCell="A13" workbookViewId="0">
      <selection activeCell="G25" sqref="G25"/>
    </sheetView>
  </sheetViews>
  <sheetFormatPr defaultColWidth="9.140625" defaultRowHeight="15"/>
  <cols>
    <col min="1" max="2" width="2.7109375" style="93" customWidth="1"/>
    <col min="3" max="3" width="3.7109375" style="92" customWidth="1"/>
    <col min="4" max="4" width="43.28515625" style="92" customWidth="1"/>
    <col min="5" max="5" width="4.7109375" style="92" customWidth="1"/>
    <col min="6" max="6" width="3.7109375" style="94" customWidth="1"/>
    <col min="7" max="7" width="29" style="92" customWidth="1"/>
    <col min="8" max="8" width="3.28515625" style="92" customWidth="1"/>
    <col min="9" max="9" width="3.7109375" style="99" customWidth="1"/>
    <col min="10" max="10" width="28.5703125" style="92" customWidth="1"/>
    <col min="11" max="11" width="3.7109375" style="92" customWidth="1"/>
    <col min="12" max="12" width="3.85546875" style="92" customWidth="1"/>
    <col min="13" max="16384" width="9.140625" style="92"/>
  </cols>
  <sheetData>
    <row r="2" spans="1:11">
      <c r="A2" s="2" t="s">
        <v>302</v>
      </c>
      <c r="B2" s="2" t="s">
        <v>91</v>
      </c>
      <c r="C2" s="3"/>
      <c r="D2" s="3" t="s">
        <v>463</v>
      </c>
      <c r="E2" s="3"/>
      <c r="F2" s="16"/>
      <c r="G2" s="3"/>
      <c r="H2" s="3"/>
      <c r="I2" s="17"/>
      <c r="J2" s="3"/>
      <c r="K2" s="3"/>
    </row>
    <row r="3" spans="1:11">
      <c r="G3" s="276"/>
    </row>
    <row r="4" spans="1:11">
      <c r="C4" s="105" t="s">
        <v>0</v>
      </c>
      <c r="D4" s="95" t="s">
        <v>464</v>
      </c>
      <c r="E4" s="96"/>
      <c r="F4" s="98"/>
      <c r="G4" s="275"/>
      <c r="H4" s="96"/>
      <c r="I4" s="100"/>
      <c r="J4" s="96"/>
      <c r="K4" s="103"/>
    </row>
    <row r="5" spans="1:11" ht="78" customHeight="1">
      <c r="D5" s="104" t="s">
        <v>465</v>
      </c>
      <c r="G5" s="276"/>
    </row>
    <row r="6" spans="1:11">
      <c r="C6" s="65"/>
      <c r="D6" s="99"/>
      <c r="E6" s="109">
        <v>2.11</v>
      </c>
      <c r="F6" s="110" t="s">
        <v>4</v>
      </c>
      <c r="G6" s="277"/>
      <c r="H6" s="111" t="s">
        <v>10</v>
      </c>
      <c r="I6" s="112" t="str">
        <f>F6</f>
        <v>m2</v>
      </c>
      <c r="J6" s="106">
        <f>G6*E6</f>
        <v>0</v>
      </c>
      <c r="K6" s="92" t="s">
        <v>1</v>
      </c>
    </row>
    <row r="7" spans="1:11">
      <c r="C7" s="65"/>
      <c r="D7" s="99"/>
      <c r="E7" s="109"/>
      <c r="F7" s="110"/>
      <c r="G7" s="277"/>
      <c r="H7" s="111"/>
      <c r="I7" s="112"/>
      <c r="J7" s="106"/>
    </row>
    <row r="8" spans="1:11">
      <c r="C8" s="105" t="s">
        <v>2</v>
      </c>
      <c r="D8" s="95" t="s">
        <v>466</v>
      </c>
      <c r="E8" s="96"/>
      <c r="F8" s="98"/>
      <c r="G8" s="275"/>
      <c r="H8" s="96"/>
      <c r="I8" s="100"/>
      <c r="J8" s="96"/>
      <c r="K8" s="103"/>
    </row>
    <row r="9" spans="1:11" ht="105" customHeight="1">
      <c r="D9" s="104" t="s">
        <v>467</v>
      </c>
      <c r="G9" s="276"/>
    </row>
    <row r="10" spans="1:11">
      <c r="C10" s="65"/>
      <c r="D10" s="99"/>
      <c r="E10" s="109">
        <v>8.32</v>
      </c>
      <c r="F10" s="110" t="s">
        <v>4</v>
      </c>
      <c r="G10" s="277"/>
      <c r="H10" s="111" t="s">
        <v>10</v>
      </c>
      <c r="I10" s="112" t="str">
        <f>F10</f>
        <v>m2</v>
      </c>
      <c r="J10" s="106">
        <f>G10*E10</f>
        <v>0</v>
      </c>
      <c r="K10" s="92" t="s">
        <v>1</v>
      </c>
    </row>
    <row r="11" spans="1:11">
      <c r="D11" s="99"/>
      <c r="E11" s="109"/>
      <c r="F11" s="110"/>
      <c r="G11" s="279"/>
      <c r="H11" s="111"/>
      <c r="I11" s="112"/>
      <c r="J11" s="113"/>
    </row>
    <row r="12" spans="1:11">
      <c r="C12" s="105" t="s">
        <v>3</v>
      </c>
      <c r="D12" s="95" t="s">
        <v>468</v>
      </c>
      <c r="E12" s="96"/>
      <c r="F12" s="98"/>
      <c r="G12" s="275"/>
      <c r="H12" s="96"/>
      <c r="I12" s="100"/>
      <c r="J12" s="96"/>
      <c r="K12" s="103"/>
    </row>
    <row r="13" spans="1:11" ht="107.25" customHeight="1">
      <c r="D13" s="104" t="s">
        <v>467</v>
      </c>
      <c r="G13" s="276"/>
    </row>
    <row r="14" spans="1:11">
      <c r="C14" s="65"/>
      <c r="D14" s="99"/>
      <c r="E14" s="109">
        <v>9.07</v>
      </c>
      <c r="F14" s="110" t="s">
        <v>4</v>
      </c>
      <c r="G14" s="277"/>
      <c r="H14" s="111" t="s">
        <v>10</v>
      </c>
      <c r="I14" s="112" t="str">
        <f>F14</f>
        <v>m2</v>
      </c>
      <c r="J14" s="106">
        <f>G14*E14</f>
        <v>0</v>
      </c>
      <c r="K14" s="92" t="s">
        <v>1</v>
      </c>
    </row>
    <row r="15" spans="1:11">
      <c r="C15" s="65"/>
      <c r="D15" s="99"/>
      <c r="E15" s="109"/>
      <c r="F15" s="110"/>
      <c r="G15" s="277"/>
      <c r="H15" s="111"/>
      <c r="I15" s="112"/>
      <c r="J15" s="106"/>
    </row>
    <row r="16" spans="1:11">
      <c r="C16" s="105" t="s">
        <v>5</v>
      </c>
      <c r="D16" s="95" t="s">
        <v>469</v>
      </c>
      <c r="E16" s="96"/>
      <c r="F16" s="98"/>
      <c r="G16" s="275"/>
      <c r="H16" s="96"/>
      <c r="I16" s="100"/>
      <c r="J16" s="96"/>
      <c r="K16" s="103"/>
    </row>
    <row r="17" spans="1:11" ht="123" customHeight="1">
      <c r="D17" s="104" t="s">
        <v>470</v>
      </c>
      <c r="G17" s="276"/>
    </row>
    <row r="18" spans="1:11" ht="14.45" customHeight="1">
      <c r="C18" s="65"/>
      <c r="D18" s="99"/>
      <c r="E18" s="109">
        <v>5.31</v>
      </c>
      <c r="F18" s="110" t="s">
        <v>4</v>
      </c>
      <c r="G18" s="277"/>
      <c r="H18" s="111" t="s">
        <v>10</v>
      </c>
      <c r="I18" s="112" t="str">
        <f>F18</f>
        <v>m2</v>
      </c>
      <c r="J18" s="106">
        <f>G18*E18</f>
        <v>0</v>
      </c>
      <c r="K18" s="92" t="s">
        <v>1</v>
      </c>
    </row>
    <row r="19" spans="1:11" ht="14.45" customHeight="1">
      <c r="C19" s="65"/>
      <c r="D19" s="99"/>
      <c r="E19" s="109"/>
      <c r="F19" s="110"/>
      <c r="G19" s="277"/>
      <c r="H19" s="111"/>
      <c r="I19" s="112"/>
      <c r="J19" s="106"/>
    </row>
    <row r="20" spans="1:11">
      <c r="C20" s="105" t="s">
        <v>6</v>
      </c>
      <c r="D20" s="95" t="s">
        <v>471</v>
      </c>
      <c r="E20" s="96"/>
      <c r="F20" s="98"/>
      <c r="G20" s="275"/>
      <c r="H20" s="96"/>
      <c r="I20" s="100"/>
      <c r="J20" s="96"/>
      <c r="K20" s="103"/>
    </row>
    <row r="21" spans="1:11" ht="121.5" customHeight="1">
      <c r="D21" s="104" t="s">
        <v>472</v>
      </c>
      <c r="G21" s="276"/>
    </row>
    <row r="22" spans="1:11" ht="14.45" customHeight="1">
      <c r="C22" s="65"/>
      <c r="D22" s="99"/>
      <c r="E22" s="109">
        <v>160</v>
      </c>
      <c r="F22" s="110" t="s">
        <v>4</v>
      </c>
      <c r="G22" s="277"/>
      <c r="H22" s="111" t="s">
        <v>10</v>
      </c>
      <c r="I22" s="112" t="str">
        <f>F22</f>
        <v>m2</v>
      </c>
      <c r="J22" s="106">
        <f>G22*E22</f>
        <v>0</v>
      </c>
      <c r="K22" s="92" t="s">
        <v>1</v>
      </c>
    </row>
    <row r="23" spans="1:11">
      <c r="C23" s="65"/>
      <c r="D23" s="99"/>
      <c r="E23" s="163"/>
      <c r="F23" s="110"/>
      <c r="G23" s="277"/>
      <c r="H23" s="111"/>
      <c r="I23" s="112"/>
      <c r="J23" s="106"/>
    </row>
    <row r="24" spans="1:11">
      <c r="C24" s="105" t="s">
        <v>6</v>
      </c>
      <c r="D24" s="95" t="s">
        <v>473</v>
      </c>
      <c r="E24" s="96"/>
      <c r="F24" s="98"/>
      <c r="G24" s="275"/>
      <c r="H24" s="96"/>
      <c r="I24" s="100"/>
      <c r="J24" s="96"/>
      <c r="K24" s="103"/>
    </row>
    <row r="25" spans="1:11" ht="141.75" customHeight="1">
      <c r="D25" s="104" t="s">
        <v>474</v>
      </c>
      <c r="G25" s="276"/>
    </row>
    <row r="26" spans="1:11">
      <c r="C26" s="65"/>
      <c r="D26" s="99"/>
      <c r="E26" s="109">
        <v>100</v>
      </c>
      <c r="F26" s="110" t="s">
        <v>4</v>
      </c>
      <c r="G26" s="277"/>
      <c r="H26" s="111" t="s">
        <v>10</v>
      </c>
      <c r="I26" s="112" t="str">
        <f>F26</f>
        <v>m2</v>
      </c>
      <c r="J26" s="106">
        <f>G26*E26</f>
        <v>0</v>
      </c>
      <c r="K26" s="92" t="s">
        <v>1</v>
      </c>
    </row>
    <row r="27" spans="1:11" ht="15.75" thickBot="1">
      <c r="D27" s="99"/>
      <c r="E27" s="109"/>
      <c r="F27" s="110"/>
      <c r="G27" s="279"/>
      <c r="H27" s="111"/>
      <c r="I27" s="112"/>
      <c r="J27" s="113"/>
    </row>
    <row r="28" spans="1:11" ht="15.75" thickBot="1">
      <c r="A28" s="21" t="str">
        <f>A2</f>
        <v>C</v>
      </c>
      <c r="B28" s="22" t="str">
        <f>B2</f>
        <v>VII</v>
      </c>
      <c r="C28" s="20"/>
      <c r="D28" s="20" t="str">
        <f>D2&amp;" SVEUKUPNO"</f>
        <v>ŽBUKANJE SVEUKUPNO</v>
      </c>
      <c r="E28" s="422">
        <f>SUM(J5:J27)</f>
        <v>0</v>
      </c>
      <c r="F28" s="422"/>
      <c r="G28" s="422"/>
      <c r="H28" s="422"/>
      <c r="I28" s="422"/>
      <c r="J28" s="422"/>
      <c r="K28" s="23" t="s">
        <v>1</v>
      </c>
    </row>
    <row r="29" spans="1:11">
      <c r="E29" s="109"/>
      <c r="F29" s="110"/>
      <c r="G29" s="113"/>
      <c r="H29" s="111"/>
      <c r="I29" s="112"/>
      <c r="J29" s="113"/>
    </row>
    <row r="30" spans="1:11">
      <c r="E30" s="109"/>
      <c r="F30" s="110"/>
      <c r="G30" s="113"/>
      <c r="H30" s="111"/>
      <c r="I30" s="112"/>
      <c r="J30" s="113"/>
    </row>
    <row r="31" spans="1:11">
      <c r="E31" s="109"/>
      <c r="F31" s="110"/>
      <c r="G31" s="113"/>
      <c r="H31" s="111"/>
      <c r="I31" s="112"/>
      <c r="J31" s="113"/>
    </row>
    <row r="32" spans="1:11">
      <c r="E32" s="109"/>
      <c r="F32" s="110"/>
      <c r="G32" s="113"/>
      <c r="H32" s="111"/>
      <c r="I32" s="112"/>
      <c r="J32" s="113"/>
    </row>
    <row r="33" spans="5:10">
      <c r="E33" s="109"/>
      <c r="F33" s="110"/>
      <c r="G33" s="113"/>
      <c r="H33" s="111"/>
      <c r="I33" s="112"/>
      <c r="J33" s="113"/>
    </row>
    <row r="34" spans="5:10">
      <c r="E34" s="109"/>
      <c r="F34" s="110"/>
      <c r="G34" s="113"/>
      <c r="H34" s="111"/>
      <c r="I34" s="112"/>
      <c r="J34" s="113"/>
    </row>
    <row r="35" spans="5:10">
      <c r="E35" s="109"/>
      <c r="F35" s="110"/>
      <c r="G35" s="113"/>
      <c r="H35" s="111"/>
      <c r="I35" s="112"/>
      <c r="J35" s="113"/>
    </row>
    <row r="36" spans="5:10">
      <c r="E36" s="109"/>
      <c r="F36" s="110"/>
      <c r="G36" s="113"/>
      <c r="H36" s="111"/>
      <c r="I36" s="112"/>
      <c r="J36" s="113"/>
    </row>
  </sheetData>
  <sheetProtection algorithmName="SHA-512" hashValue="bqOn6EtqTCGQ1NLAzHgkDNQjo7htT7vLoslh2wMVaN0AEFA1xA193OmAyeAjB40CiwFRedA0tEuIStIbG5FYFQ==" saltValue="TS1iNN7ZUD4aowY7Ho1eTA==" spinCount="100000" sheet="1" objects="1" scenarios="1"/>
  <mergeCells count="1">
    <mergeCell ref="E28:J28"/>
  </mergeCells>
  <pageMargins left="0.7" right="0.7" top="0.75" bottom="0.75" header="0.3" footer="0.3"/>
  <pageSetup paperSize="9" orientation="landscape" horizontalDpi="300" verticalDpi="300" r:id="rId1"/>
  <headerFooter>
    <oddHeader>&amp;LZAJEDNICA SUSRET&amp;CTROŠKOVNIK&amp;Rožujak 2021.</oddHeader>
    <oddFooter>&amp;CŽBUKANJE</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382A4-31B2-497E-BF01-0ABC867497DF}">
  <dimension ref="A2:K45"/>
  <sheetViews>
    <sheetView topLeftCell="A22" workbookViewId="0">
      <selection activeCell="G33" sqref="G33"/>
    </sheetView>
  </sheetViews>
  <sheetFormatPr defaultColWidth="9.140625" defaultRowHeight="15"/>
  <cols>
    <col min="1" max="2" width="2.7109375" style="93" customWidth="1"/>
    <col min="3" max="3" width="3.7109375" style="402" customWidth="1"/>
    <col min="4" max="4" width="43.28515625" style="92" customWidth="1"/>
    <col min="5" max="5" width="4.7109375" style="92" customWidth="1"/>
    <col min="6" max="6" width="3.7109375" style="94" customWidth="1"/>
    <col min="7" max="7" width="31.140625" style="92" customWidth="1"/>
    <col min="8" max="8" width="3.28515625" style="92" customWidth="1"/>
    <col min="9" max="9" width="3.7109375" style="99" customWidth="1"/>
    <col min="10" max="10" width="29.7109375" style="92" customWidth="1"/>
    <col min="11" max="11" width="3.7109375" style="92" customWidth="1"/>
    <col min="12" max="12" width="3.85546875" style="92" customWidth="1"/>
    <col min="13" max="16384" width="9.140625" style="92"/>
  </cols>
  <sheetData>
    <row r="2" spans="1:11">
      <c r="A2" s="2" t="s">
        <v>302</v>
      </c>
      <c r="B2" s="2" t="s">
        <v>130</v>
      </c>
      <c r="C2" s="399"/>
      <c r="D2" s="3" t="s">
        <v>475</v>
      </c>
      <c r="E2" s="3"/>
      <c r="F2" s="16"/>
      <c r="G2" s="3"/>
      <c r="H2" s="3"/>
      <c r="I2" s="17"/>
      <c r="J2" s="3"/>
      <c r="K2" s="3"/>
    </row>
    <row r="3" spans="1:11">
      <c r="G3" s="276"/>
    </row>
    <row r="4" spans="1:11">
      <c r="C4" s="401" t="s">
        <v>0</v>
      </c>
      <c r="D4" s="95" t="s">
        <v>476</v>
      </c>
      <c r="E4" s="96"/>
      <c r="F4" s="98"/>
      <c r="G4" s="275"/>
      <c r="H4" s="96"/>
      <c r="I4" s="100"/>
      <c r="J4" s="96"/>
      <c r="K4" s="103"/>
    </row>
    <row r="5" spans="1:11" ht="94.5" customHeight="1">
      <c r="D5" s="104" t="s">
        <v>477</v>
      </c>
      <c r="G5" s="276"/>
    </row>
    <row r="6" spans="1:11">
      <c r="C6" s="403"/>
      <c r="D6" s="99"/>
      <c r="E6" s="109">
        <v>408</v>
      </c>
      <c r="F6" s="110" t="s">
        <v>4</v>
      </c>
      <c r="G6" s="277"/>
      <c r="H6" s="111" t="s">
        <v>10</v>
      </c>
      <c r="I6" s="112" t="str">
        <f>F6</f>
        <v>m2</v>
      </c>
      <c r="J6" s="106">
        <f>G6*E6</f>
        <v>0</v>
      </c>
      <c r="K6" s="92" t="s">
        <v>1</v>
      </c>
    </row>
    <row r="7" spans="1:11">
      <c r="C7" s="403"/>
      <c r="D7" s="99"/>
      <c r="E7" s="109"/>
      <c r="F7" s="110"/>
      <c r="G7" s="279"/>
      <c r="H7" s="111"/>
      <c r="I7" s="112"/>
      <c r="J7" s="113"/>
    </row>
    <row r="8" spans="1:11">
      <c r="C8" s="401" t="s">
        <v>2</v>
      </c>
      <c r="D8" s="95" t="s">
        <v>478</v>
      </c>
      <c r="E8" s="96"/>
      <c r="F8" s="98"/>
      <c r="G8" s="275"/>
      <c r="H8" s="96"/>
      <c r="I8" s="100"/>
      <c r="J8" s="96"/>
      <c r="K8" s="103"/>
    </row>
    <row r="9" spans="1:11" ht="104.25" customHeight="1">
      <c r="D9" s="104" t="s">
        <v>479</v>
      </c>
      <c r="G9" s="276"/>
    </row>
    <row r="10" spans="1:11">
      <c r="C10" s="403"/>
      <c r="D10" s="99"/>
      <c r="E10" s="109">
        <v>205</v>
      </c>
      <c r="F10" s="110" t="s">
        <v>4</v>
      </c>
      <c r="G10" s="277"/>
      <c r="H10" s="111" t="s">
        <v>10</v>
      </c>
      <c r="I10" s="112" t="str">
        <f t="shared" ref="I10" si="0">F10</f>
        <v>m2</v>
      </c>
      <c r="J10" s="106">
        <f t="shared" ref="J10" si="1">G10*E10</f>
        <v>0</v>
      </c>
      <c r="K10" s="92" t="s">
        <v>1</v>
      </c>
    </row>
    <row r="11" spans="1:11">
      <c r="C11" s="403"/>
      <c r="D11" s="99"/>
      <c r="E11" s="109"/>
      <c r="F11" s="110"/>
      <c r="G11" s="279"/>
      <c r="H11" s="111"/>
      <c r="I11" s="112"/>
      <c r="J11" s="113"/>
    </row>
    <row r="12" spans="1:11">
      <c r="C12" s="401" t="s">
        <v>3</v>
      </c>
      <c r="D12" s="95" t="s">
        <v>480</v>
      </c>
      <c r="E12" s="96"/>
      <c r="F12" s="98"/>
      <c r="G12" s="275"/>
      <c r="H12" s="96"/>
      <c r="I12" s="100"/>
      <c r="J12" s="96"/>
      <c r="K12" s="103"/>
    </row>
    <row r="13" spans="1:11" ht="85.5" customHeight="1">
      <c r="D13" s="104" t="s">
        <v>481</v>
      </c>
      <c r="G13" s="276"/>
    </row>
    <row r="14" spans="1:11">
      <c r="C14" s="403"/>
      <c r="D14" s="99"/>
      <c r="E14" s="109">
        <v>193</v>
      </c>
      <c r="F14" s="110" t="s">
        <v>4</v>
      </c>
      <c r="G14" s="277"/>
      <c r="H14" s="111" t="s">
        <v>10</v>
      </c>
      <c r="I14" s="112" t="str">
        <f t="shared" ref="I14" si="2">F14</f>
        <v>m2</v>
      </c>
      <c r="J14" s="106">
        <f t="shared" ref="J14" si="3">G14*E14</f>
        <v>0</v>
      </c>
      <c r="K14" s="92" t="s">
        <v>1</v>
      </c>
    </row>
    <row r="15" spans="1:11">
      <c r="C15" s="403"/>
      <c r="D15" s="99"/>
      <c r="E15" s="109"/>
      <c r="F15" s="110"/>
      <c r="G15" s="277"/>
      <c r="H15" s="111"/>
      <c r="I15" s="112"/>
      <c r="J15" s="106"/>
    </row>
    <row r="16" spans="1:11">
      <c r="C16" s="401" t="s">
        <v>5</v>
      </c>
      <c r="D16" s="95" t="s">
        <v>482</v>
      </c>
      <c r="E16" s="96"/>
      <c r="F16" s="98"/>
      <c r="G16" s="275"/>
      <c r="H16" s="96"/>
      <c r="I16" s="100"/>
      <c r="J16" s="96"/>
      <c r="K16" s="103"/>
    </row>
    <row r="17" spans="1:11" ht="99.75" customHeight="1">
      <c r="D17" s="104" t="s">
        <v>483</v>
      </c>
      <c r="G17" s="276"/>
    </row>
    <row r="18" spans="1:11">
      <c r="C18" s="403"/>
      <c r="D18" s="99"/>
      <c r="E18" s="109">
        <v>7</v>
      </c>
      <c r="F18" s="110" t="s">
        <v>4</v>
      </c>
      <c r="G18" s="277"/>
      <c r="H18" s="111" t="s">
        <v>10</v>
      </c>
      <c r="I18" s="112" t="str">
        <f t="shared" ref="I18" si="4">F18</f>
        <v>m2</v>
      </c>
      <c r="J18" s="106">
        <f t="shared" ref="J18" si="5">G18*E18</f>
        <v>0</v>
      </c>
      <c r="K18" s="92" t="s">
        <v>1</v>
      </c>
    </row>
    <row r="19" spans="1:11">
      <c r="D19" s="99"/>
      <c r="E19" s="109"/>
      <c r="F19" s="110"/>
      <c r="G19" s="279"/>
      <c r="H19" s="111"/>
      <c r="I19" s="112"/>
      <c r="J19" s="113"/>
    </row>
    <row r="20" spans="1:11">
      <c r="C20" s="401" t="s">
        <v>6</v>
      </c>
      <c r="D20" s="95" t="s">
        <v>484</v>
      </c>
      <c r="E20" s="96"/>
      <c r="F20" s="98"/>
      <c r="G20" s="275"/>
      <c r="H20" s="96"/>
      <c r="I20" s="100"/>
      <c r="J20" s="96"/>
      <c r="K20" s="103"/>
    </row>
    <row r="21" spans="1:11" ht="150.75" customHeight="1">
      <c r="D21" s="104" t="s">
        <v>485</v>
      </c>
      <c r="G21" s="276"/>
    </row>
    <row r="22" spans="1:11">
      <c r="C22" s="403"/>
      <c r="D22" s="99"/>
      <c r="E22" s="109">
        <v>8</v>
      </c>
      <c r="F22" s="110" t="s">
        <v>4</v>
      </c>
      <c r="G22" s="277"/>
      <c r="H22" s="111" t="s">
        <v>10</v>
      </c>
      <c r="I22" s="112" t="str">
        <f t="shared" ref="I22" si="6">F22</f>
        <v>m2</v>
      </c>
      <c r="J22" s="106">
        <f t="shared" ref="J22" si="7">G22*E22</f>
        <v>0</v>
      </c>
      <c r="K22" s="92" t="s">
        <v>1</v>
      </c>
    </row>
    <row r="23" spans="1:11">
      <c r="C23" s="403"/>
      <c r="D23" s="99"/>
      <c r="E23" s="109"/>
      <c r="F23" s="110"/>
      <c r="G23" s="277"/>
      <c r="H23" s="111"/>
      <c r="I23" s="112"/>
      <c r="J23" s="106"/>
    </row>
    <row r="24" spans="1:11" s="145" customFormat="1">
      <c r="A24" s="144"/>
      <c r="B24" s="144"/>
      <c r="C24" s="412" t="s">
        <v>7</v>
      </c>
      <c r="D24" s="138" t="s">
        <v>486</v>
      </c>
      <c r="E24" s="139"/>
      <c r="F24" s="140"/>
      <c r="G24" s="284"/>
      <c r="H24" s="139"/>
      <c r="I24" s="141"/>
      <c r="J24" s="139"/>
      <c r="K24" s="153"/>
    </row>
    <row r="25" spans="1:11" s="145" customFormat="1" ht="98.25" customHeight="1">
      <c r="A25" s="144"/>
      <c r="B25" s="144"/>
      <c r="C25" s="413"/>
      <c r="D25" s="143" t="s">
        <v>487</v>
      </c>
      <c r="F25" s="146"/>
      <c r="G25" s="285"/>
      <c r="I25" s="147"/>
    </row>
    <row r="26" spans="1:11">
      <c r="C26" s="403"/>
      <c r="D26" s="99"/>
      <c r="E26" s="109">
        <v>2.7</v>
      </c>
      <c r="F26" s="110" t="s">
        <v>4</v>
      </c>
      <c r="G26" s="277"/>
      <c r="H26" s="111" t="s">
        <v>10</v>
      </c>
      <c r="I26" s="112" t="str">
        <f t="shared" ref="I26" si="8">F26</f>
        <v>m2</v>
      </c>
      <c r="J26" s="106">
        <f t="shared" ref="J26" si="9">G26*E26</f>
        <v>0</v>
      </c>
      <c r="K26" s="92" t="s">
        <v>1</v>
      </c>
    </row>
    <row r="27" spans="1:11">
      <c r="C27" s="403"/>
      <c r="D27" s="99"/>
      <c r="E27" s="109"/>
      <c r="F27" s="110"/>
      <c r="G27" s="278"/>
      <c r="H27" s="111"/>
      <c r="I27" s="112"/>
      <c r="J27" s="49"/>
    </row>
    <row r="28" spans="1:11">
      <c r="C28" s="412" t="s">
        <v>8</v>
      </c>
      <c r="D28" s="138" t="s">
        <v>1253</v>
      </c>
      <c r="E28" s="139"/>
      <c r="F28" s="140"/>
      <c r="G28" s="284"/>
      <c r="H28" s="139"/>
      <c r="I28" s="141"/>
      <c r="J28" s="139"/>
      <c r="K28" s="153"/>
    </row>
    <row r="29" spans="1:11" ht="150">
      <c r="C29" s="413"/>
      <c r="D29" s="143" t="s">
        <v>1216</v>
      </c>
      <c r="E29" s="145"/>
      <c r="F29" s="146"/>
      <c r="G29" s="285"/>
      <c r="H29" s="145"/>
      <c r="I29" s="147"/>
      <c r="J29" s="145"/>
      <c r="K29" s="145"/>
    </row>
    <row r="30" spans="1:11">
      <c r="C30" s="403"/>
      <c r="D30" s="99"/>
      <c r="E30" s="109">
        <v>60</v>
      </c>
      <c r="F30" s="110" t="s">
        <v>4</v>
      </c>
      <c r="G30" s="277"/>
      <c r="H30" s="111" t="s">
        <v>10</v>
      </c>
      <c r="I30" s="112" t="str">
        <f t="shared" ref="I30" si="10">F30</f>
        <v>m2</v>
      </c>
      <c r="J30" s="106">
        <f t="shared" ref="J30" si="11">G30*E30</f>
        <v>0</v>
      </c>
      <c r="K30" s="92" t="s">
        <v>1</v>
      </c>
    </row>
    <row r="31" spans="1:11">
      <c r="C31" s="403"/>
      <c r="D31" s="99"/>
      <c r="E31" s="109"/>
      <c r="F31" s="110"/>
      <c r="G31" s="278"/>
      <c r="H31" s="111"/>
      <c r="I31" s="112"/>
      <c r="J31" s="49"/>
    </row>
    <row r="32" spans="1:11">
      <c r="C32" s="412" t="s">
        <v>9</v>
      </c>
      <c r="D32" s="138" t="s">
        <v>1254</v>
      </c>
      <c r="E32" s="139"/>
      <c r="F32" s="140"/>
      <c r="G32" s="284"/>
      <c r="H32" s="139"/>
      <c r="I32" s="141"/>
      <c r="J32" s="139"/>
      <c r="K32" s="153"/>
    </row>
    <row r="33" spans="1:11" ht="135">
      <c r="C33" s="413"/>
      <c r="D33" s="143" t="s">
        <v>1255</v>
      </c>
      <c r="E33" s="145"/>
      <c r="F33" s="146"/>
      <c r="G33" s="285"/>
      <c r="H33" s="145"/>
      <c r="I33" s="147"/>
      <c r="J33" s="145"/>
      <c r="K33" s="145"/>
    </row>
    <row r="34" spans="1:11">
      <c r="C34" s="403"/>
      <c r="D34" s="99"/>
      <c r="E34" s="109">
        <v>1</v>
      </c>
      <c r="F34" s="110" t="s">
        <v>15</v>
      </c>
      <c r="G34" s="277"/>
      <c r="H34" s="111" t="s">
        <v>10</v>
      </c>
      <c r="I34" s="112" t="str">
        <f t="shared" ref="I34" si="12">F34</f>
        <v>kom</v>
      </c>
      <c r="J34" s="106">
        <f t="shared" ref="J34" si="13">G34*E34</f>
        <v>0</v>
      </c>
      <c r="K34" s="92" t="s">
        <v>1</v>
      </c>
    </row>
    <row r="35" spans="1:11">
      <c r="C35" s="403"/>
      <c r="D35" s="99"/>
      <c r="E35" s="109"/>
      <c r="F35" s="110"/>
      <c r="G35" s="278"/>
      <c r="H35" s="111"/>
      <c r="I35" s="112"/>
      <c r="J35" s="49"/>
    </row>
    <row r="36" spans="1:11" ht="15.75" thickBot="1">
      <c r="D36" s="99"/>
      <c r="E36" s="109"/>
      <c r="F36" s="110"/>
      <c r="G36" s="279"/>
      <c r="H36" s="111"/>
      <c r="I36" s="112"/>
      <c r="J36" s="113"/>
    </row>
    <row r="37" spans="1:11" ht="15.75" thickBot="1">
      <c r="A37" s="21" t="str">
        <f>A2</f>
        <v>C</v>
      </c>
      <c r="B37" s="22" t="str">
        <f>B2</f>
        <v>VIII</v>
      </c>
      <c r="C37" s="407"/>
      <c r="D37" s="20" t="str">
        <f>D2&amp;" SVEUKUPNO"</f>
        <v>SOBOSLIKARSKO-LIČILAČKI RADOVI SVEUKUPNO</v>
      </c>
      <c r="E37" s="422">
        <f>SUM(J5:J34)</f>
        <v>0</v>
      </c>
      <c r="F37" s="422"/>
      <c r="G37" s="422"/>
      <c r="H37" s="422"/>
      <c r="I37" s="422"/>
      <c r="J37" s="422"/>
      <c r="K37" s="23" t="s">
        <v>1</v>
      </c>
    </row>
    <row r="38" spans="1:11">
      <c r="E38" s="109"/>
      <c r="F38" s="110"/>
      <c r="G38" s="113"/>
      <c r="H38" s="111"/>
      <c r="I38" s="112"/>
      <c r="J38" s="113"/>
    </row>
    <row r="39" spans="1:11">
      <c r="E39" s="109"/>
      <c r="F39" s="110"/>
      <c r="G39" s="113"/>
      <c r="H39" s="111"/>
      <c r="I39" s="112"/>
      <c r="J39" s="113"/>
    </row>
    <row r="40" spans="1:11">
      <c r="E40" s="109"/>
      <c r="F40" s="110"/>
      <c r="G40" s="113"/>
      <c r="H40" s="111"/>
      <c r="I40" s="112"/>
      <c r="J40" s="113"/>
    </row>
    <row r="41" spans="1:11">
      <c r="E41" s="109"/>
      <c r="F41" s="110"/>
      <c r="G41" s="113"/>
      <c r="H41" s="111"/>
      <c r="I41" s="112"/>
      <c r="J41" s="113"/>
    </row>
    <row r="42" spans="1:11">
      <c r="E42" s="109"/>
      <c r="F42" s="110"/>
      <c r="G42" s="113"/>
      <c r="H42" s="111"/>
      <c r="I42" s="112"/>
      <c r="J42" s="113"/>
    </row>
    <row r="43" spans="1:11">
      <c r="E43" s="109"/>
      <c r="F43" s="110"/>
      <c r="G43" s="113"/>
      <c r="H43" s="111"/>
      <c r="I43" s="112"/>
      <c r="J43" s="113"/>
    </row>
    <row r="44" spans="1:11">
      <c r="E44" s="109"/>
      <c r="F44" s="110"/>
      <c r="G44" s="113"/>
      <c r="H44" s="111"/>
      <c r="I44" s="112"/>
      <c r="J44" s="113"/>
    </row>
    <row r="45" spans="1:11">
      <c r="E45" s="109"/>
      <c r="F45" s="110"/>
      <c r="G45" s="113"/>
      <c r="H45" s="111"/>
      <c r="I45" s="112"/>
      <c r="J45" s="113"/>
    </row>
  </sheetData>
  <sheetProtection algorithmName="SHA-512" hashValue="9K9x8EhExFEBEp5yyNc/lvQ3kXCd2bNq0TcWbaHecE4FRqFQ8AZRlQXTYLPjxHcYfVaUtA/TT+9Z8KQuE1qwrg==" saltValue="Fu0w+XkcPp7njwqcLpXwfQ==" spinCount="100000" sheet="1" objects="1" scenarios="1"/>
  <mergeCells count="1">
    <mergeCell ref="E37:J37"/>
  </mergeCells>
  <pageMargins left="0.7" right="0.7" top="0.75" bottom="0.75" header="0.3" footer="0.3"/>
  <pageSetup paperSize="9" orientation="landscape" horizontalDpi="300" verticalDpi="300" r:id="rId1"/>
  <headerFooter>
    <oddHeader>&amp;LZAJEDNICA SUSRET&amp;CTROŠKOVNIK&amp;Rožujak 2021.</oddHeader>
    <oddFooter>&amp;CLIČENJE</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FEC82-FEC3-4FEE-9A8C-18BC89547673}">
  <dimension ref="A2:K46"/>
  <sheetViews>
    <sheetView topLeftCell="A31" workbookViewId="0">
      <selection activeCell="G17" sqref="G17:G22"/>
    </sheetView>
  </sheetViews>
  <sheetFormatPr defaultColWidth="9.140625" defaultRowHeight="15"/>
  <cols>
    <col min="1" max="2" width="2.7109375" style="93" customWidth="1"/>
    <col min="3" max="3" width="3.7109375" style="92" customWidth="1"/>
    <col min="4" max="4" width="43.28515625" style="92" customWidth="1"/>
    <col min="5" max="5" width="4.7109375" style="92" customWidth="1"/>
    <col min="6" max="6" width="3.7109375" style="94" customWidth="1"/>
    <col min="7" max="7" width="30.5703125" style="92" customWidth="1"/>
    <col min="8" max="8" width="3.28515625" style="92" customWidth="1"/>
    <col min="9" max="9" width="3.7109375" style="99" customWidth="1"/>
    <col min="10" max="10" width="30.85546875" style="92" customWidth="1"/>
    <col min="11" max="11" width="3.7109375" style="92" customWidth="1"/>
    <col min="12" max="12" width="4.140625" style="92" customWidth="1"/>
    <col min="13" max="16384" width="9.140625" style="92"/>
  </cols>
  <sheetData>
    <row r="2" spans="1:11">
      <c r="A2" s="2" t="s">
        <v>302</v>
      </c>
      <c r="B2" s="2" t="s">
        <v>189</v>
      </c>
      <c r="C2" s="3"/>
      <c r="D2" s="3" t="s">
        <v>488</v>
      </c>
      <c r="E2" s="3"/>
      <c r="F2" s="16"/>
      <c r="G2" s="3"/>
      <c r="H2" s="3"/>
      <c r="I2" s="17"/>
      <c r="J2" s="3"/>
      <c r="K2" s="3"/>
    </row>
    <row r="3" spans="1:11">
      <c r="G3" s="276"/>
    </row>
    <row r="4" spans="1:11">
      <c r="G4" s="276"/>
    </row>
    <row r="5" spans="1:11" ht="30">
      <c r="D5" s="118" t="s">
        <v>489</v>
      </c>
      <c r="G5" s="276"/>
    </row>
    <row r="6" spans="1:11">
      <c r="C6" s="65"/>
      <c r="D6" s="99"/>
      <c r="E6" s="109"/>
      <c r="F6" s="110"/>
      <c r="G6" s="277"/>
      <c r="H6" s="111"/>
      <c r="I6" s="112"/>
      <c r="J6" s="106"/>
    </row>
    <row r="7" spans="1:11">
      <c r="C7" s="105" t="s">
        <v>2</v>
      </c>
      <c r="D7" s="95" t="s">
        <v>490</v>
      </c>
      <c r="E7" s="96"/>
      <c r="F7" s="98"/>
      <c r="G7" s="275"/>
      <c r="H7" s="96"/>
      <c r="I7" s="100"/>
      <c r="J7" s="96"/>
      <c r="K7" s="103"/>
    </row>
    <row r="8" spans="1:11" ht="227.25" customHeight="1">
      <c r="D8" s="104" t="s">
        <v>491</v>
      </c>
      <c r="G8" s="276"/>
    </row>
    <row r="9" spans="1:11">
      <c r="C9" s="65"/>
      <c r="D9" s="99"/>
      <c r="E9" s="109">
        <v>11.35</v>
      </c>
      <c r="F9" s="110" t="s">
        <v>4</v>
      </c>
      <c r="G9" s="277"/>
      <c r="H9" s="111" t="s">
        <v>10</v>
      </c>
      <c r="I9" s="112" t="str">
        <f t="shared" ref="I9" si="0">F9</f>
        <v>m2</v>
      </c>
      <c r="J9" s="106">
        <f t="shared" ref="J9" si="1">G9*E9</f>
        <v>0</v>
      </c>
      <c r="K9" s="92" t="s">
        <v>1</v>
      </c>
    </row>
    <row r="10" spans="1:11">
      <c r="C10" s="65"/>
      <c r="D10" s="99"/>
      <c r="E10" s="109"/>
      <c r="F10" s="110"/>
      <c r="G10" s="277"/>
      <c r="H10" s="111"/>
      <c r="I10" s="112"/>
      <c r="J10" s="106"/>
    </row>
    <row r="11" spans="1:11">
      <c r="C11" s="105" t="s">
        <v>3</v>
      </c>
      <c r="D11" s="95" t="s">
        <v>492</v>
      </c>
      <c r="E11" s="96"/>
      <c r="F11" s="98"/>
      <c r="G11" s="275"/>
      <c r="H11" s="96"/>
      <c r="I11" s="100"/>
      <c r="J11" s="96"/>
      <c r="K11" s="103"/>
    </row>
    <row r="12" spans="1:11" ht="360.75" customHeight="1">
      <c r="D12" s="104" t="s">
        <v>493</v>
      </c>
      <c r="G12" s="276"/>
    </row>
    <row r="13" spans="1:11">
      <c r="C13" s="65" t="s">
        <v>21</v>
      </c>
      <c r="D13" s="99" t="s">
        <v>494</v>
      </c>
      <c r="E13" s="109">
        <v>36.07</v>
      </c>
      <c r="F13" s="110" t="s">
        <v>4</v>
      </c>
      <c r="G13" s="277"/>
      <c r="H13" s="111" t="s">
        <v>10</v>
      </c>
      <c r="I13" s="112" t="str">
        <f t="shared" ref="I13:I14" si="2">F13</f>
        <v>m2</v>
      </c>
      <c r="J13" s="106">
        <f t="shared" ref="J13:J14" si="3">G13*E13</f>
        <v>0</v>
      </c>
      <c r="K13" s="92" t="s">
        <v>1</v>
      </c>
    </row>
    <row r="14" spans="1:11">
      <c r="C14" s="65" t="s">
        <v>20</v>
      </c>
      <c r="D14" s="99" t="s">
        <v>495</v>
      </c>
      <c r="E14" s="109">
        <v>24.5</v>
      </c>
      <c r="F14" s="110" t="s">
        <v>24</v>
      </c>
      <c r="G14" s="277"/>
      <c r="H14" s="111" t="s">
        <v>10</v>
      </c>
      <c r="I14" s="112" t="str">
        <f t="shared" si="2"/>
        <v>m'</v>
      </c>
      <c r="J14" s="106">
        <f t="shared" si="3"/>
        <v>0</v>
      </c>
      <c r="K14" s="92" t="s">
        <v>1</v>
      </c>
    </row>
    <row r="15" spans="1:11">
      <c r="C15" s="65"/>
      <c r="D15" s="99"/>
      <c r="E15" s="109"/>
      <c r="F15" s="110"/>
      <c r="G15" s="279"/>
      <c r="H15" s="111"/>
      <c r="I15" s="112"/>
      <c r="J15" s="113"/>
    </row>
    <row r="16" spans="1:11">
      <c r="C16" s="105" t="s">
        <v>5</v>
      </c>
      <c r="D16" s="95" t="s">
        <v>496</v>
      </c>
      <c r="E16" s="96"/>
      <c r="F16" s="98"/>
      <c r="G16" s="275"/>
      <c r="H16" s="96"/>
      <c r="I16" s="100"/>
      <c r="J16" s="96"/>
      <c r="K16" s="103"/>
    </row>
    <row r="17" spans="1:11" ht="251.25" customHeight="1">
      <c r="D17" s="104" t="s">
        <v>497</v>
      </c>
      <c r="G17" s="276"/>
    </row>
    <row r="18" spans="1:11">
      <c r="C18" s="65" t="s">
        <v>21</v>
      </c>
      <c r="D18" s="99" t="s">
        <v>494</v>
      </c>
      <c r="E18" s="109">
        <v>155</v>
      </c>
      <c r="F18" s="110" t="s">
        <v>4</v>
      </c>
      <c r="G18" s="277"/>
      <c r="H18" s="111" t="s">
        <v>10</v>
      </c>
      <c r="I18" s="112" t="str">
        <f t="shared" ref="I18:I19" si="4">F18</f>
        <v>m2</v>
      </c>
      <c r="J18" s="106">
        <f t="shared" ref="J18:J19" si="5">G18*E18</f>
        <v>0</v>
      </c>
      <c r="K18" s="92" t="s">
        <v>1</v>
      </c>
    </row>
    <row r="19" spans="1:11">
      <c r="C19" s="65" t="s">
        <v>20</v>
      </c>
      <c r="D19" s="99" t="s">
        <v>495</v>
      </c>
      <c r="E19" s="109">
        <v>80</v>
      </c>
      <c r="F19" s="110" t="s">
        <v>24</v>
      </c>
      <c r="G19" s="277"/>
      <c r="H19" s="111" t="s">
        <v>10</v>
      </c>
      <c r="I19" s="112" t="str">
        <f t="shared" si="4"/>
        <v>m'</v>
      </c>
      <c r="J19" s="106">
        <f t="shared" si="5"/>
        <v>0</v>
      </c>
      <c r="K19" s="92" t="s">
        <v>1</v>
      </c>
    </row>
    <row r="20" spans="1:11">
      <c r="C20" s="65"/>
      <c r="D20" s="99"/>
      <c r="E20" s="109"/>
      <c r="F20" s="110"/>
      <c r="G20" s="277"/>
      <c r="H20" s="111"/>
      <c r="I20" s="112"/>
      <c r="J20" s="106"/>
    </row>
    <row r="21" spans="1:11">
      <c r="C21" s="105" t="s">
        <v>6</v>
      </c>
      <c r="D21" s="95" t="s">
        <v>498</v>
      </c>
      <c r="E21" s="96"/>
      <c r="F21" s="98"/>
      <c r="G21" s="275"/>
      <c r="H21" s="96"/>
      <c r="I21" s="100"/>
      <c r="J21" s="96"/>
      <c r="K21" s="103"/>
    </row>
    <row r="22" spans="1:11" ht="243.75" customHeight="1">
      <c r="D22" s="104" t="s">
        <v>499</v>
      </c>
      <c r="G22" s="276"/>
    </row>
    <row r="23" spans="1:11">
      <c r="C23" s="65"/>
      <c r="D23" s="99"/>
      <c r="E23" s="109">
        <v>4.53</v>
      </c>
      <c r="F23" s="110" t="s">
        <v>4</v>
      </c>
      <c r="G23" s="277"/>
      <c r="H23" s="111" t="s">
        <v>10</v>
      </c>
      <c r="I23" s="112" t="str">
        <f t="shared" ref="I23" si="6">F23</f>
        <v>m2</v>
      </c>
      <c r="J23" s="106">
        <f t="shared" ref="J23" si="7">G23*E23</f>
        <v>0</v>
      </c>
      <c r="K23" s="92" t="s">
        <v>1</v>
      </c>
    </row>
    <row r="24" spans="1:11">
      <c r="C24" s="65"/>
      <c r="D24" s="99"/>
      <c r="E24" s="109"/>
      <c r="F24" s="110"/>
      <c r="G24" s="277"/>
      <c r="H24" s="111"/>
      <c r="I24" s="112"/>
      <c r="J24" s="106"/>
    </row>
    <row r="25" spans="1:11" s="145" customFormat="1">
      <c r="A25" s="144"/>
      <c r="B25" s="144"/>
      <c r="C25" s="137" t="s">
        <v>7</v>
      </c>
      <c r="D25" s="138" t="s">
        <v>500</v>
      </c>
      <c r="E25" s="139"/>
      <c r="F25" s="140"/>
      <c r="G25" s="284"/>
      <c r="H25" s="139"/>
      <c r="I25" s="141"/>
      <c r="J25" s="139"/>
      <c r="K25" s="153"/>
    </row>
    <row r="26" spans="1:11" s="145" customFormat="1" ht="226.5" customHeight="1">
      <c r="A26" s="144"/>
      <c r="B26" s="144"/>
      <c r="D26" s="143" t="s">
        <v>501</v>
      </c>
      <c r="F26" s="146"/>
      <c r="G26" s="285"/>
      <c r="I26" s="147"/>
    </row>
    <row r="27" spans="1:11" s="145" customFormat="1">
      <c r="A27" s="144"/>
      <c r="B27" s="144"/>
      <c r="C27" s="148"/>
      <c r="D27" s="147"/>
      <c r="E27" s="149">
        <v>38</v>
      </c>
      <c r="F27" s="135" t="s">
        <v>4</v>
      </c>
      <c r="G27" s="286"/>
      <c r="H27" s="151" t="s">
        <v>10</v>
      </c>
      <c r="I27" s="152" t="str">
        <f t="shared" ref="I27" si="8">F27</f>
        <v>m2</v>
      </c>
      <c r="J27" s="150">
        <f t="shared" ref="J27" si="9">G27*E27</f>
        <v>0</v>
      </c>
      <c r="K27" s="145" t="s">
        <v>1</v>
      </c>
    </row>
    <row r="28" spans="1:11">
      <c r="C28" s="65"/>
      <c r="D28" s="99"/>
      <c r="E28" s="109"/>
      <c r="F28" s="110"/>
      <c r="G28" s="277"/>
      <c r="H28" s="111"/>
      <c r="I28" s="112"/>
      <c r="J28" s="106"/>
    </row>
    <row r="29" spans="1:11">
      <c r="C29" s="105" t="s">
        <v>8</v>
      </c>
      <c r="D29" s="95" t="s">
        <v>502</v>
      </c>
      <c r="E29" s="96"/>
      <c r="F29" s="98"/>
      <c r="G29" s="275"/>
      <c r="H29" s="96"/>
      <c r="I29" s="100"/>
      <c r="J29" s="96"/>
      <c r="K29" s="103"/>
    </row>
    <row r="30" spans="1:11" ht="150.75" customHeight="1">
      <c r="D30" s="104" t="s">
        <v>503</v>
      </c>
      <c r="G30" s="276"/>
    </row>
    <row r="31" spans="1:11">
      <c r="C31" s="65" t="s">
        <v>21</v>
      </c>
      <c r="D31" s="99" t="s">
        <v>504</v>
      </c>
      <c r="E31" s="109">
        <v>75</v>
      </c>
      <c r="F31" s="110" t="s">
        <v>4</v>
      </c>
      <c r="G31" s="277"/>
      <c r="H31" s="111" t="s">
        <v>10</v>
      </c>
      <c r="I31" s="112" t="str">
        <f t="shared" ref="I31:I32" si="10">F31</f>
        <v>m2</v>
      </c>
      <c r="J31" s="106">
        <f t="shared" ref="J31:J32" si="11">G31*E31</f>
        <v>0</v>
      </c>
      <c r="K31" s="92" t="s">
        <v>1</v>
      </c>
    </row>
    <row r="32" spans="1:11">
      <c r="C32" s="65" t="s">
        <v>20</v>
      </c>
      <c r="D32" s="99" t="s">
        <v>505</v>
      </c>
      <c r="E32" s="109">
        <v>75</v>
      </c>
      <c r="F32" s="110" t="s">
        <v>4</v>
      </c>
      <c r="G32" s="277"/>
      <c r="H32" s="111" t="s">
        <v>10</v>
      </c>
      <c r="I32" s="112" t="str">
        <f t="shared" si="10"/>
        <v>m2</v>
      </c>
      <c r="J32" s="106">
        <f t="shared" si="11"/>
        <v>0</v>
      </c>
      <c r="K32" s="92" t="s">
        <v>1</v>
      </c>
    </row>
    <row r="33" spans="1:11">
      <c r="C33" s="65"/>
      <c r="D33" s="99"/>
      <c r="E33" s="109"/>
      <c r="F33" s="110"/>
      <c r="G33" s="279"/>
      <c r="H33" s="111"/>
      <c r="I33" s="112"/>
      <c r="J33" s="113"/>
    </row>
    <row r="34" spans="1:11">
      <c r="C34" s="105" t="s">
        <v>9</v>
      </c>
      <c r="D34" s="95" t="s">
        <v>1181</v>
      </c>
      <c r="E34" s="96"/>
      <c r="F34" s="98"/>
      <c r="G34" s="275"/>
      <c r="H34" s="96"/>
      <c r="I34" s="100"/>
      <c r="J34" s="96"/>
      <c r="K34" s="103"/>
    </row>
    <row r="35" spans="1:11" ht="114" customHeight="1">
      <c r="D35" s="104" t="s">
        <v>1180</v>
      </c>
      <c r="G35" s="276"/>
    </row>
    <row r="36" spans="1:11">
      <c r="C36" s="65"/>
      <c r="D36" s="99"/>
      <c r="E36" s="109">
        <v>1</v>
      </c>
      <c r="F36" s="117" t="s">
        <v>307</v>
      </c>
      <c r="G36" s="277"/>
      <c r="H36" s="111" t="s">
        <v>10</v>
      </c>
      <c r="I36" s="112" t="str">
        <f t="shared" ref="I36" si="12">F36</f>
        <v>kom.</v>
      </c>
      <c r="J36" s="106">
        <f t="shared" ref="J36" si="13">G36*E36</f>
        <v>0</v>
      </c>
      <c r="K36" s="92" t="s">
        <v>1</v>
      </c>
    </row>
    <row r="37" spans="1:11" ht="15.75" thickBot="1">
      <c r="D37" s="99"/>
      <c r="E37" s="109"/>
      <c r="F37" s="110"/>
      <c r="G37" s="279"/>
      <c r="H37" s="111"/>
      <c r="I37" s="112"/>
      <c r="J37" s="113"/>
    </row>
    <row r="38" spans="1:11" ht="15.75" thickBot="1">
      <c r="A38" s="21" t="str">
        <f>A2</f>
        <v>C</v>
      </c>
      <c r="B38" s="22" t="str">
        <f>B2</f>
        <v>IX</v>
      </c>
      <c r="C38" s="20"/>
      <c r="D38" s="20" t="str">
        <f>D2&amp;" SVEUKUPNO"</f>
        <v>FASADERSKI RADOVI SVEUKUPNO</v>
      </c>
      <c r="E38" s="422">
        <f>SUM(J6:J37)</f>
        <v>0</v>
      </c>
      <c r="F38" s="422"/>
      <c r="G38" s="422"/>
      <c r="H38" s="422"/>
      <c r="I38" s="422"/>
      <c r="J38" s="422"/>
      <c r="K38" s="23" t="s">
        <v>1</v>
      </c>
    </row>
    <row r="39" spans="1:11">
      <c r="E39" s="109"/>
      <c r="F39" s="110"/>
      <c r="G39" s="113"/>
      <c r="H39" s="111"/>
      <c r="I39" s="112"/>
      <c r="J39" s="113"/>
    </row>
    <row r="40" spans="1:11">
      <c r="E40" s="109"/>
      <c r="F40" s="110"/>
      <c r="G40" s="113"/>
      <c r="H40" s="111"/>
      <c r="I40" s="112"/>
      <c r="J40" s="113"/>
    </row>
    <row r="41" spans="1:11">
      <c r="E41" s="109"/>
      <c r="F41" s="110"/>
      <c r="G41" s="113"/>
      <c r="H41" s="111"/>
      <c r="I41" s="112"/>
      <c r="J41" s="113"/>
    </row>
    <row r="42" spans="1:11">
      <c r="E42" s="109"/>
      <c r="F42" s="110"/>
      <c r="G42" s="113"/>
      <c r="H42" s="111"/>
      <c r="I42" s="112"/>
      <c r="J42" s="113"/>
    </row>
    <row r="43" spans="1:11">
      <c r="E43" s="109"/>
      <c r="F43" s="110"/>
      <c r="G43" s="113"/>
      <c r="H43" s="111"/>
      <c r="I43" s="112"/>
      <c r="J43" s="113"/>
    </row>
    <row r="44" spans="1:11">
      <c r="E44" s="109"/>
      <c r="F44" s="110"/>
      <c r="G44" s="113"/>
      <c r="H44" s="111"/>
      <c r="I44" s="112"/>
      <c r="J44" s="113"/>
    </row>
    <row r="45" spans="1:11">
      <c r="E45" s="109"/>
      <c r="F45" s="110"/>
      <c r="G45" s="113"/>
      <c r="H45" s="111"/>
      <c r="I45" s="112"/>
      <c r="J45" s="113"/>
    </row>
    <row r="46" spans="1:11">
      <c r="E46" s="109"/>
      <c r="F46" s="110"/>
      <c r="G46" s="113"/>
      <c r="H46" s="111"/>
      <c r="I46" s="112"/>
      <c r="J46" s="113"/>
    </row>
  </sheetData>
  <sheetProtection algorithmName="SHA-512" hashValue="rEJ7W/+GlYcg0J79BVQa5NgLGj/PmSyaVC/UBPrTQG6AzJ0mOj5gBoGCnKJOT87mUEFUKsgkCDTSeJzeexBQ/g==" saltValue="LG+5K/gv2TuGOTJ5vNky1w==" spinCount="100000" sheet="1" objects="1" scenarios="1"/>
  <mergeCells count="1">
    <mergeCell ref="E38:J38"/>
  </mergeCells>
  <pageMargins left="0.7" right="0.7" top="0.75" bottom="0.75" header="0.3" footer="0.3"/>
  <pageSetup paperSize="9" orientation="landscape" horizontalDpi="300" verticalDpi="300" r:id="rId1"/>
  <headerFooter>
    <oddHeader>&amp;LZAJEDNICA SUSRET&amp;CTROŠKOVNIK&amp;Rožujak 2021.</oddHeader>
    <oddFooter>&amp;CFASADA</oddFooter>
  </headerFooter>
  <rowBreaks count="1" manualBreakCount="1">
    <brk id="15"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6D56E-844A-41E9-ACB9-B76D1D7F97E3}">
  <dimension ref="A2:K22"/>
  <sheetViews>
    <sheetView workbookViewId="0">
      <selection activeCell="H30" sqref="H30"/>
    </sheetView>
  </sheetViews>
  <sheetFormatPr defaultColWidth="9.140625" defaultRowHeight="15"/>
  <cols>
    <col min="1" max="2" width="2.7109375" style="93" customWidth="1"/>
    <col min="3" max="3" width="3.7109375" style="92" customWidth="1"/>
    <col min="4" max="4" width="43.28515625" style="92" customWidth="1"/>
    <col min="5" max="5" width="4.7109375" style="92" customWidth="1"/>
    <col min="6" max="6" width="3.7109375" style="94" customWidth="1"/>
    <col min="7" max="7" width="31.28515625" style="92" customWidth="1"/>
    <col min="8" max="8" width="3.28515625" style="92" customWidth="1"/>
    <col min="9" max="9" width="3.7109375" style="99" customWidth="1"/>
    <col min="10" max="10" width="29.85546875" style="92" customWidth="1"/>
    <col min="11" max="11" width="3.7109375" style="92" customWidth="1"/>
    <col min="12" max="12" width="4.140625" style="92" customWidth="1"/>
    <col min="13" max="16384" width="9.140625" style="92"/>
  </cols>
  <sheetData>
    <row r="2" spans="1:11">
      <c r="A2" s="2" t="s">
        <v>302</v>
      </c>
      <c r="B2" s="2" t="s">
        <v>506</v>
      </c>
      <c r="C2" s="3"/>
      <c r="D2" s="3" t="s">
        <v>507</v>
      </c>
      <c r="E2" s="3"/>
      <c r="F2" s="16"/>
      <c r="G2" s="3"/>
      <c r="H2" s="3"/>
      <c r="I2" s="17"/>
      <c r="J2" s="3"/>
      <c r="K2" s="3"/>
    </row>
    <row r="3" spans="1:11">
      <c r="G3" s="276"/>
    </row>
    <row r="4" spans="1:11">
      <c r="C4" s="105" t="s">
        <v>0</v>
      </c>
      <c r="D4" s="95" t="s">
        <v>508</v>
      </c>
      <c r="E4" s="96"/>
      <c r="F4" s="98"/>
      <c r="G4" s="275"/>
      <c r="H4" s="96"/>
      <c r="I4" s="100"/>
      <c r="J4" s="96"/>
      <c r="K4" s="103"/>
    </row>
    <row r="5" spans="1:11" ht="191.25" customHeight="1">
      <c r="D5" s="104" t="s">
        <v>1161</v>
      </c>
      <c r="G5" s="276"/>
    </row>
    <row r="6" spans="1:11">
      <c r="C6" s="65" t="s">
        <v>21</v>
      </c>
      <c r="D6" s="99" t="s">
        <v>140</v>
      </c>
      <c r="E6" s="109">
        <v>17</v>
      </c>
      <c r="F6" s="110" t="s">
        <v>24</v>
      </c>
      <c r="G6" s="277"/>
      <c r="H6" s="111" t="s">
        <v>10</v>
      </c>
      <c r="I6" s="112" t="str">
        <f t="shared" ref="I6:I7" si="0">F6</f>
        <v>m'</v>
      </c>
      <c r="J6" s="106">
        <f t="shared" ref="J6:J7" si="1">G6*E6</f>
        <v>0</v>
      </c>
      <c r="K6" s="92" t="s">
        <v>1</v>
      </c>
    </row>
    <row r="7" spans="1:11">
      <c r="C7" s="65" t="s">
        <v>20</v>
      </c>
      <c r="D7" s="99" t="s">
        <v>138</v>
      </c>
      <c r="E7" s="109">
        <v>15</v>
      </c>
      <c r="F7" s="110" t="s">
        <v>24</v>
      </c>
      <c r="G7" s="277"/>
      <c r="H7" s="111" t="s">
        <v>10</v>
      </c>
      <c r="I7" s="112" t="str">
        <f t="shared" si="0"/>
        <v>m'</v>
      </c>
      <c r="J7" s="106">
        <f t="shared" si="1"/>
        <v>0</v>
      </c>
      <c r="K7" s="92" t="s">
        <v>1</v>
      </c>
    </row>
    <row r="8" spans="1:11">
      <c r="C8" s="65"/>
      <c r="D8" s="99"/>
      <c r="E8" s="109"/>
      <c r="F8" s="110"/>
      <c r="G8" s="277"/>
      <c r="H8" s="111"/>
      <c r="I8" s="112"/>
      <c r="J8" s="106"/>
    </row>
    <row r="9" spans="1:11">
      <c r="C9" s="105" t="s">
        <v>2</v>
      </c>
      <c r="D9" s="95" t="s">
        <v>509</v>
      </c>
      <c r="E9" s="96"/>
      <c r="F9" s="98"/>
      <c r="G9" s="275"/>
      <c r="H9" s="96"/>
      <c r="I9" s="100"/>
      <c r="J9" s="96"/>
      <c r="K9" s="103"/>
    </row>
    <row r="10" spans="1:11" ht="88.5" customHeight="1">
      <c r="D10" s="104" t="s">
        <v>1160</v>
      </c>
      <c r="G10" s="276"/>
    </row>
    <row r="11" spans="1:11">
      <c r="C11" s="65"/>
      <c r="D11" s="99"/>
      <c r="E11" s="109">
        <v>17.7</v>
      </c>
      <c r="F11" s="110" t="s">
        <v>24</v>
      </c>
      <c r="G11" s="277"/>
      <c r="H11" s="111" t="s">
        <v>10</v>
      </c>
      <c r="I11" s="112" t="str">
        <f t="shared" ref="I11" si="2">F11</f>
        <v>m'</v>
      </c>
      <c r="J11" s="106">
        <f t="shared" ref="J11" si="3">G11*E11</f>
        <v>0</v>
      </c>
      <c r="K11" s="92" t="s">
        <v>1</v>
      </c>
    </row>
    <row r="12" spans="1:11">
      <c r="C12" s="65"/>
      <c r="D12" s="99"/>
      <c r="E12" s="109"/>
      <c r="F12" s="110"/>
      <c r="G12" s="279"/>
      <c r="H12" s="111"/>
      <c r="I12" s="112"/>
      <c r="J12" s="113"/>
    </row>
    <row r="13" spans="1:11" ht="15.75" thickBot="1">
      <c r="D13" s="99"/>
      <c r="E13" s="109"/>
      <c r="F13" s="110"/>
      <c r="G13" s="279"/>
      <c r="H13" s="111"/>
      <c r="I13" s="112"/>
      <c r="J13" s="113"/>
    </row>
    <row r="14" spans="1:11" ht="15.75" thickBot="1">
      <c r="A14" s="21" t="str">
        <f>A2</f>
        <v>C</v>
      </c>
      <c r="B14" s="22" t="str">
        <f>B2</f>
        <v>X</v>
      </c>
      <c r="C14" s="20"/>
      <c r="D14" s="20" t="str">
        <f>D2&amp;" SVEUKUPNO"</f>
        <v>LIMARSKI RADOVI SVEUKUPNO</v>
      </c>
      <c r="E14" s="422">
        <f>SUM(J5:J13)</f>
        <v>0</v>
      </c>
      <c r="F14" s="422"/>
      <c r="G14" s="422"/>
      <c r="H14" s="422"/>
      <c r="I14" s="422"/>
      <c r="J14" s="422"/>
      <c r="K14" s="23" t="s">
        <v>1</v>
      </c>
    </row>
    <row r="15" spans="1:11">
      <c r="E15" s="109"/>
      <c r="F15" s="110"/>
      <c r="G15" s="113"/>
      <c r="H15" s="111"/>
      <c r="I15" s="112"/>
      <c r="J15" s="113"/>
    </row>
    <row r="16" spans="1:11">
      <c r="E16" s="109"/>
      <c r="F16" s="110"/>
      <c r="G16" s="113"/>
      <c r="H16" s="111"/>
      <c r="I16" s="112"/>
      <c r="J16" s="113"/>
    </row>
    <row r="17" spans="5:10">
      <c r="E17" s="109"/>
      <c r="F17" s="110"/>
      <c r="G17" s="113"/>
      <c r="H17" s="111"/>
      <c r="I17" s="112"/>
      <c r="J17" s="113"/>
    </row>
    <row r="18" spans="5:10">
      <c r="E18" s="109"/>
      <c r="F18" s="110"/>
      <c r="G18" s="113"/>
      <c r="H18" s="111"/>
      <c r="I18" s="112"/>
      <c r="J18" s="113"/>
    </row>
    <row r="19" spans="5:10">
      <c r="E19" s="109"/>
      <c r="F19" s="110"/>
      <c r="G19" s="113"/>
      <c r="H19" s="111"/>
      <c r="I19" s="112"/>
      <c r="J19" s="113"/>
    </row>
    <row r="20" spans="5:10">
      <c r="E20" s="109"/>
      <c r="F20" s="110"/>
      <c r="G20" s="113"/>
      <c r="H20" s="111"/>
      <c r="I20" s="112"/>
      <c r="J20" s="113"/>
    </row>
    <row r="21" spans="5:10">
      <c r="E21" s="109"/>
      <c r="F21" s="110"/>
      <c r="G21" s="113"/>
      <c r="H21" s="111"/>
      <c r="I21" s="112"/>
      <c r="J21" s="113"/>
    </row>
    <row r="22" spans="5:10">
      <c r="E22" s="109"/>
      <c r="F22" s="110"/>
      <c r="G22" s="113"/>
      <c r="H22" s="111"/>
      <c r="I22" s="112"/>
      <c r="J22" s="113"/>
    </row>
  </sheetData>
  <sheetProtection algorithmName="SHA-512" hashValue="ljWVEBkLa+wfOMqAE2ZEPi7F5lbXUbOFyIwqd++7L7kQhOvSTaFxDI6hjNz4KSr9WK3kk03xRtuVu1biyUPyOQ==" saltValue="HnNh9kCLIh8UTf2jbKhkKA==" spinCount="100000" sheet="1" objects="1" scenarios="1"/>
  <mergeCells count="1">
    <mergeCell ref="E14:J14"/>
  </mergeCells>
  <pageMargins left="0.7" right="0.7" top="0.75" bottom="0.75" header="0.3" footer="0.3"/>
  <pageSetup paperSize="9" orientation="landscape" horizontalDpi="300" verticalDpi="300" r:id="rId1"/>
  <headerFooter>
    <oddHeader>&amp;LZAJEDNICA SUSRET&amp;CTROŠKOVNIK&amp;Rožujak 2021.</oddHeader>
    <oddFooter>&amp;CLIMARSKI RADOVI</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2CFEA-84B1-4813-9871-BAF35263BD50}">
  <dimension ref="A2:K22"/>
  <sheetViews>
    <sheetView topLeftCell="A4" workbookViewId="0">
      <selection activeCell="M10" sqref="M10"/>
    </sheetView>
  </sheetViews>
  <sheetFormatPr defaultColWidth="9.140625" defaultRowHeight="15"/>
  <cols>
    <col min="1" max="2" width="2.7109375" style="93" customWidth="1"/>
    <col min="3" max="3" width="3.7109375" style="92" customWidth="1"/>
    <col min="4" max="4" width="43.28515625" style="92" customWidth="1"/>
    <col min="5" max="5" width="4.7109375" style="92" customWidth="1"/>
    <col min="6" max="6" width="3.7109375" style="94" customWidth="1"/>
    <col min="7" max="7" width="30.5703125" style="92" customWidth="1"/>
    <col min="8" max="8" width="3.28515625" style="92" customWidth="1"/>
    <col min="9" max="9" width="3.7109375" style="99" customWidth="1"/>
    <col min="10" max="10" width="30.42578125" style="92" customWidth="1"/>
    <col min="11" max="11" width="3.7109375" style="92" customWidth="1"/>
    <col min="12" max="12" width="3.85546875" style="92" customWidth="1"/>
    <col min="13" max="16384" width="9.140625" style="92"/>
  </cols>
  <sheetData>
    <row r="2" spans="1:11">
      <c r="A2" s="2" t="s">
        <v>302</v>
      </c>
      <c r="B2" s="2" t="s">
        <v>510</v>
      </c>
      <c r="C2" s="3"/>
      <c r="D2" s="3" t="s">
        <v>511</v>
      </c>
      <c r="E2" s="3"/>
      <c r="F2" s="16"/>
      <c r="G2" s="3"/>
      <c r="H2" s="3"/>
      <c r="I2" s="17"/>
      <c r="J2" s="3"/>
      <c r="K2" s="3"/>
    </row>
    <row r="3" spans="1:11">
      <c r="G3" s="276"/>
    </row>
    <row r="4" spans="1:11">
      <c r="C4" s="105" t="s">
        <v>0</v>
      </c>
      <c r="D4" s="95" t="s">
        <v>512</v>
      </c>
      <c r="E4" s="96"/>
      <c r="F4" s="98"/>
      <c r="G4" s="275"/>
      <c r="H4" s="96"/>
      <c r="I4" s="100"/>
      <c r="J4" s="96"/>
      <c r="K4" s="103"/>
    </row>
    <row r="5" spans="1:11" ht="266.25" customHeight="1">
      <c r="D5" s="104" t="s">
        <v>1217</v>
      </c>
      <c r="G5" s="276"/>
    </row>
    <row r="6" spans="1:11">
      <c r="C6" s="65" t="s">
        <v>21</v>
      </c>
      <c r="D6" s="99" t="s">
        <v>513</v>
      </c>
      <c r="E6" s="109">
        <v>8.5</v>
      </c>
      <c r="F6" s="110" t="s">
        <v>24</v>
      </c>
      <c r="G6" s="277"/>
      <c r="H6" s="111" t="s">
        <v>10</v>
      </c>
      <c r="I6" s="112" t="str">
        <f t="shared" ref="I6:I7" si="0">F6</f>
        <v>m'</v>
      </c>
      <c r="J6" s="106">
        <f t="shared" ref="J6:J7" si="1">G6*E6</f>
        <v>0</v>
      </c>
      <c r="K6" s="92" t="s">
        <v>1</v>
      </c>
    </row>
    <row r="7" spans="1:11">
      <c r="C7" s="65" t="s">
        <v>20</v>
      </c>
      <c r="D7" s="99" t="s">
        <v>514</v>
      </c>
      <c r="E7" s="109">
        <v>28</v>
      </c>
      <c r="F7" s="110" t="s">
        <v>24</v>
      </c>
      <c r="G7" s="277"/>
      <c r="H7" s="111" t="s">
        <v>10</v>
      </c>
      <c r="I7" s="112" t="str">
        <f t="shared" si="0"/>
        <v>m'</v>
      </c>
      <c r="J7" s="106">
        <f t="shared" si="1"/>
        <v>0</v>
      </c>
      <c r="K7" s="92" t="s">
        <v>1</v>
      </c>
    </row>
    <row r="8" spans="1:11">
      <c r="C8" s="65"/>
      <c r="D8" s="99"/>
      <c r="E8" s="109"/>
      <c r="F8" s="110"/>
      <c r="G8" s="283"/>
      <c r="H8" s="111"/>
      <c r="I8" s="112"/>
      <c r="J8" s="136"/>
    </row>
    <row r="9" spans="1:11">
      <c r="C9" s="105" t="s">
        <v>2</v>
      </c>
      <c r="D9" s="95" t="s">
        <v>515</v>
      </c>
      <c r="E9" s="96"/>
      <c r="F9" s="98"/>
      <c r="G9" s="275"/>
      <c r="H9" s="96"/>
      <c r="I9" s="100"/>
      <c r="J9" s="96"/>
      <c r="K9" s="103"/>
    </row>
    <row r="10" spans="1:11" ht="267.75" customHeight="1">
      <c r="D10" s="104" t="s">
        <v>1210</v>
      </c>
      <c r="G10" s="276"/>
    </row>
    <row r="11" spans="1:11">
      <c r="C11" s="65"/>
      <c r="D11" s="99"/>
      <c r="E11" s="109">
        <v>0.1</v>
      </c>
      <c r="F11" s="110" t="s">
        <v>4</v>
      </c>
      <c r="G11" s="277"/>
      <c r="H11" s="111" t="s">
        <v>10</v>
      </c>
      <c r="I11" s="112" t="str">
        <f t="shared" ref="I11" si="2">F11</f>
        <v>m2</v>
      </c>
      <c r="J11" s="106">
        <f t="shared" ref="J11" si="3">G11*E11</f>
        <v>0</v>
      </c>
      <c r="K11" s="92" t="s">
        <v>1</v>
      </c>
    </row>
    <row r="12" spans="1:11">
      <c r="C12" s="65"/>
      <c r="D12" s="99"/>
      <c r="E12" s="109"/>
      <c r="F12" s="110"/>
      <c r="G12" s="279"/>
      <c r="H12" s="111"/>
      <c r="I12" s="112"/>
      <c r="J12" s="113"/>
    </row>
    <row r="13" spans="1:11" ht="15.75" thickBot="1">
      <c r="D13" s="99"/>
      <c r="E13" s="109"/>
      <c r="F13" s="110"/>
      <c r="G13" s="279"/>
      <c r="H13" s="111"/>
      <c r="I13" s="112"/>
      <c r="J13" s="113"/>
    </row>
    <row r="14" spans="1:11" ht="15.75" thickBot="1">
      <c r="A14" s="21" t="str">
        <f>A2</f>
        <v>C</v>
      </c>
      <c r="B14" s="22" t="str">
        <f>B2</f>
        <v>XI</v>
      </c>
      <c r="C14" s="20"/>
      <c r="D14" s="20" t="str">
        <f>D2&amp;" SVEUKUPNO"</f>
        <v>KAMENARSKI RADOVI SVEUKUPNO</v>
      </c>
      <c r="E14" s="422">
        <f>SUM(J5:J13)</f>
        <v>0</v>
      </c>
      <c r="F14" s="422"/>
      <c r="G14" s="422"/>
      <c r="H14" s="422"/>
      <c r="I14" s="422"/>
      <c r="J14" s="422"/>
      <c r="K14" s="23" t="s">
        <v>1</v>
      </c>
    </row>
    <row r="15" spans="1:11">
      <c r="E15" s="109"/>
      <c r="F15" s="110"/>
      <c r="G15" s="113"/>
      <c r="H15" s="111"/>
      <c r="I15" s="112"/>
      <c r="J15" s="113"/>
    </row>
    <row r="16" spans="1:11">
      <c r="E16" s="109"/>
      <c r="F16" s="110"/>
      <c r="G16" s="113"/>
      <c r="H16" s="111"/>
      <c r="I16" s="112"/>
      <c r="J16" s="113"/>
    </row>
    <row r="17" spans="5:10">
      <c r="E17" s="109"/>
      <c r="F17" s="110"/>
      <c r="G17" s="113"/>
      <c r="H17" s="111"/>
      <c r="I17" s="112"/>
      <c r="J17" s="113"/>
    </row>
    <row r="18" spans="5:10">
      <c r="E18" s="109"/>
      <c r="F18" s="110"/>
      <c r="G18" s="113"/>
      <c r="H18" s="111"/>
      <c r="I18" s="112"/>
      <c r="J18" s="113"/>
    </row>
    <row r="19" spans="5:10">
      <c r="E19" s="109"/>
      <c r="F19" s="110"/>
      <c r="G19" s="113"/>
      <c r="H19" s="111"/>
      <c r="I19" s="112"/>
      <c r="J19" s="113"/>
    </row>
    <row r="20" spans="5:10">
      <c r="E20" s="109"/>
      <c r="F20" s="110"/>
      <c r="G20" s="113"/>
      <c r="H20" s="111"/>
      <c r="I20" s="112"/>
      <c r="J20" s="113"/>
    </row>
    <row r="21" spans="5:10">
      <c r="E21" s="109"/>
      <c r="F21" s="110"/>
      <c r="G21" s="113"/>
      <c r="H21" s="111"/>
      <c r="I21" s="112"/>
      <c r="J21" s="113"/>
    </row>
    <row r="22" spans="5:10">
      <c r="E22" s="109"/>
      <c r="F22" s="110"/>
      <c r="G22" s="113"/>
      <c r="H22" s="111"/>
      <c r="I22" s="112"/>
      <c r="J22" s="113"/>
    </row>
  </sheetData>
  <sheetProtection algorithmName="SHA-512" hashValue="oTILhxpeQThi8ZH2tz+86zCCgjP8MzQqPMRdxNutOw5w1KxN14DIbMUEkIZKB41eG9WBLOws0vY1A2elKSmOxg==" saltValue="8Xj4+5Ih8NLhpp3K1xTKxg==" spinCount="100000" sheet="1" objects="1" scenarios="1"/>
  <mergeCells count="1">
    <mergeCell ref="E14:J14"/>
  </mergeCells>
  <pageMargins left="0.7" right="0.7" top="0.75" bottom="0.75" header="0.3" footer="0.3"/>
  <pageSetup paperSize="9" orientation="landscape" horizontalDpi="300" verticalDpi="300" r:id="rId1"/>
  <headerFooter>
    <oddHeader>&amp;LZAJEDNICA SUSRET&amp;CTROŠKOVNIK&amp;Rožujak 2021.</oddHeader>
    <oddFooter>&amp;CKAMENARSKI RADOVI</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12"/>
  <sheetViews>
    <sheetView topLeftCell="A16" workbookViewId="0">
      <selection activeCell="G7" sqref="G7"/>
    </sheetView>
  </sheetViews>
  <sheetFormatPr defaultRowHeight="15"/>
  <cols>
    <col min="1" max="2" width="2.7109375" style="1" customWidth="1"/>
    <col min="3" max="3" width="3.7109375" customWidth="1"/>
    <col min="4" max="4" width="43.28515625" customWidth="1"/>
    <col min="5" max="5" width="4.7109375" customWidth="1"/>
    <col min="6" max="6" width="3.7109375" style="4" customWidth="1"/>
    <col min="7" max="7" width="24.42578125" customWidth="1"/>
    <col min="8" max="8" width="3.28515625" customWidth="1"/>
    <col min="9" max="9" width="3.7109375" style="10" customWidth="1"/>
    <col min="10" max="10" width="25.28515625" customWidth="1"/>
    <col min="11" max="11" width="3.7109375" customWidth="1"/>
  </cols>
  <sheetData>
    <row r="1" spans="1:11" s="34" customFormat="1">
      <c r="A1" s="35"/>
      <c r="B1" s="35"/>
      <c r="F1" s="4"/>
      <c r="I1" s="42"/>
    </row>
    <row r="2" spans="1:11">
      <c r="A2" s="2" t="s">
        <v>19</v>
      </c>
      <c r="B2" s="2" t="s">
        <v>11</v>
      </c>
      <c r="C2" s="3"/>
      <c r="D2" s="3" t="s">
        <v>31</v>
      </c>
      <c r="E2" s="3"/>
      <c r="F2" s="16"/>
      <c r="G2" s="3"/>
      <c r="H2" s="3"/>
      <c r="I2" s="17"/>
      <c r="J2" s="3"/>
      <c r="K2" s="3"/>
    </row>
    <row r="3" spans="1:11" s="51" customFormat="1" ht="15.75" customHeight="1">
      <c r="A3" s="50"/>
      <c r="B3" s="50"/>
      <c r="F3" s="52"/>
      <c r="G3" s="273"/>
      <c r="I3" s="53"/>
    </row>
    <row r="4" spans="1:11" s="34" customFormat="1">
      <c r="A4" s="50"/>
      <c r="B4" s="50"/>
      <c r="C4" s="51"/>
      <c r="D4" s="54"/>
      <c r="E4" s="55"/>
      <c r="F4" s="55"/>
      <c r="G4" s="274"/>
      <c r="H4" s="55"/>
      <c r="I4" s="55"/>
      <c r="J4" s="55"/>
      <c r="K4" s="55"/>
    </row>
    <row r="5" spans="1:11">
      <c r="C5" s="37" t="s">
        <v>0</v>
      </c>
      <c r="D5" s="38" t="s">
        <v>32</v>
      </c>
      <c r="E5" s="7"/>
      <c r="F5" s="9"/>
      <c r="G5" s="275"/>
      <c r="H5" s="7"/>
      <c r="I5" s="11"/>
      <c r="J5" s="7"/>
      <c r="K5" s="18"/>
    </row>
    <row r="6" spans="1:11" ht="108" customHeight="1">
      <c r="D6" s="36" t="s">
        <v>36</v>
      </c>
      <c r="G6" s="276"/>
    </row>
    <row r="7" spans="1:11" s="34" customFormat="1" ht="14.25" customHeight="1">
      <c r="A7" s="35"/>
      <c r="B7" s="35"/>
      <c r="D7" s="36"/>
      <c r="E7" s="47">
        <v>5</v>
      </c>
      <c r="F7" s="66" t="s">
        <v>15</v>
      </c>
      <c r="G7" s="277"/>
      <c r="H7" s="40" t="s">
        <v>10</v>
      </c>
      <c r="I7" s="44" t="str">
        <f t="shared" ref="I7" si="0">F7</f>
        <v>kom</v>
      </c>
      <c r="J7" s="45">
        <f t="shared" ref="J7" si="1">G7*E7</f>
        <v>0</v>
      </c>
      <c r="K7" s="34" t="s">
        <v>1</v>
      </c>
    </row>
    <row r="8" spans="1:11" s="34" customFormat="1" ht="14.25" customHeight="1">
      <c r="A8" s="35"/>
      <c r="B8" s="35"/>
      <c r="D8" s="36"/>
      <c r="E8" s="47"/>
      <c r="F8" s="66"/>
      <c r="G8" s="277"/>
      <c r="H8" s="40"/>
      <c r="I8" s="44"/>
      <c r="J8" s="45"/>
    </row>
    <row r="9" spans="1:11" s="34" customFormat="1">
      <c r="A9" s="35"/>
      <c r="B9" s="35"/>
      <c r="C9" s="37" t="s">
        <v>2</v>
      </c>
      <c r="D9" s="38" t="s">
        <v>33</v>
      </c>
      <c r="E9" s="39"/>
      <c r="F9" s="41"/>
      <c r="G9" s="275"/>
      <c r="H9" s="39"/>
      <c r="I9" s="43"/>
      <c r="J9" s="39"/>
      <c r="K9" s="48"/>
    </row>
    <row r="10" spans="1:11" s="34" customFormat="1" ht="124.5" customHeight="1">
      <c r="A10" s="35"/>
      <c r="B10" s="35"/>
      <c r="D10" s="36" t="s">
        <v>37</v>
      </c>
      <c r="F10" s="4"/>
      <c r="G10" s="276"/>
      <c r="I10" s="42"/>
    </row>
    <row r="11" spans="1:11" s="34" customFormat="1" ht="14.25" customHeight="1">
      <c r="A11" s="35"/>
      <c r="B11" s="35"/>
      <c r="D11" s="36"/>
      <c r="E11" s="47">
        <v>7</v>
      </c>
      <c r="F11" s="66" t="s">
        <v>15</v>
      </c>
      <c r="G11" s="277"/>
      <c r="H11" s="40" t="s">
        <v>10</v>
      </c>
      <c r="I11" s="44" t="str">
        <f t="shared" ref="I11" si="2">F11</f>
        <v>kom</v>
      </c>
      <c r="J11" s="45">
        <f t="shared" ref="J11" si="3">G11*E11</f>
        <v>0</v>
      </c>
      <c r="K11" s="34" t="s">
        <v>1</v>
      </c>
    </row>
    <row r="12" spans="1:11" s="34" customFormat="1" ht="14.25" customHeight="1">
      <c r="A12" s="35"/>
      <c r="B12" s="35"/>
      <c r="D12" s="36"/>
      <c r="E12" s="47"/>
      <c r="F12" s="66"/>
      <c r="G12" s="277"/>
      <c r="H12" s="40"/>
      <c r="I12" s="44"/>
      <c r="J12" s="45"/>
    </row>
    <row r="13" spans="1:11" s="34" customFormat="1">
      <c r="A13" s="35"/>
      <c r="B13" s="35"/>
      <c r="C13" s="37" t="s">
        <v>3</v>
      </c>
      <c r="D13" s="38" t="s">
        <v>34</v>
      </c>
      <c r="E13" s="39"/>
      <c r="F13" s="41"/>
      <c r="G13" s="275"/>
      <c r="H13" s="39"/>
      <c r="I13" s="43"/>
      <c r="J13" s="39"/>
      <c r="K13" s="48"/>
    </row>
    <row r="14" spans="1:11" s="34" customFormat="1" ht="111" customHeight="1">
      <c r="A14" s="35"/>
      <c r="B14" s="35"/>
      <c r="D14" s="36" t="s">
        <v>144</v>
      </c>
      <c r="F14" s="4"/>
      <c r="G14" s="276"/>
      <c r="I14" s="42"/>
    </row>
    <row r="15" spans="1:11" s="34" customFormat="1" ht="14.25" customHeight="1">
      <c r="A15" s="35"/>
      <c r="B15" s="35"/>
      <c r="D15" s="36"/>
      <c r="E15" s="47">
        <v>1</v>
      </c>
      <c r="F15" s="66" t="s">
        <v>15</v>
      </c>
      <c r="G15" s="277"/>
      <c r="H15" s="40" t="s">
        <v>10</v>
      </c>
      <c r="I15" s="44" t="str">
        <f t="shared" ref="I15" si="4">F15</f>
        <v>kom</v>
      </c>
      <c r="J15" s="45">
        <f t="shared" ref="J15" si="5">G15*E15</f>
        <v>0</v>
      </c>
      <c r="K15" s="34" t="s">
        <v>1</v>
      </c>
    </row>
    <row r="16" spans="1:11" s="34" customFormat="1" ht="14.25" customHeight="1">
      <c r="A16" s="35"/>
      <c r="B16" s="35"/>
      <c r="D16" s="36"/>
      <c r="E16" s="47"/>
      <c r="F16" s="66"/>
      <c r="G16" s="277"/>
      <c r="H16" s="40"/>
      <c r="I16" s="44"/>
      <c r="J16" s="45"/>
    </row>
    <row r="17" spans="1:11" s="34" customFormat="1">
      <c r="A17" s="35"/>
      <c r="B17" s="35"/>
      <c r="C17" s="37" t="s">
        <v>5</v>
      </c>
      <c r="D17" s="38" t="s">
        <v>35</v>
      </c>
      <c r="E17" s="39"/>
      <c r="F17" s="41"/>
      <c r="G17" s="275"/>
      <c r="H17" s="39"/>
      <c r="I17" s="43"/>
      <c r="J17" s="39"/>
      <c r="K17" s="48"/>
    </row>
    <row r="18" spans="1:11" s="34" customFormat="1" ht="111" customHeight="1">
      <c r="A18" s="35"/>
      <c r="B18" s="35"/>
      <c r="D18" s="36" t="s">
        <v>145</v>
      </c>
      <c r="F18" s="4"/>
      <c r="G18" s="276"/>
      <c r="I18" s="42"/>
    </row>
    <row r="19" spans="1:11" s="34" customFormat="1" ht="14.25" customHeight="1">
      <c r="A19" s="35"/>
      <c r="B19" s="35"/>
      <c r="D19" s="36"/>
      <c r="E19" s="47">
        <v>7</v>
      </c>
      <c r="F19" s="66" t="s">
        <v>15</v>
      </c>
      <c r="G19" s="277"/>
      <c r="H19" s="40" t="s">
        <v>10</v>
      </c>
      <c r="I19" s="44" t="str">
        <f t="shared" ref="I19" si="6">F19</f>
        <v>kom</v>
      </c>
      <c r="J19" s="45">
        <f t="shared" ref="J19" si="7">G19*E19</f>
        <v>0</v>
      </c>
      <c r="K19" s="34" t="s">
        <v>1</v>
      </c>
    </row>
    <row r="20" spans="1:11" s="34" customFormat="1" ht="14.25" customHeight="1">
      <c r="A20" s="35"/>
      <c r="B20" s="35"/>
      <c r="D20" s="36"/>
      <c r="E20" s="47"/>
      <c r="F20" s="66"/>
      <c r="G20" s="277"/>
      <c r="H20" s="40"/>
      <c r="I20" s="44"/>
      <c r="J20" s="45"/>
    </row>
    <row r="21" spans="1:11" s="34" customFormat="1">
      <c r="A21" s="35"/>
      <c r="B21" s="35"/>
      <c r="C21" s="37" t="s">
        <v>6</v>
      </c>
      <c r="D21" s="38" t="s">
        <v>39</v>
      </c>
      <c r="E21" s="39"/>
      <c r="F21" s="41"/>
      <c r="G21" s="275"/>
      <c r="H21" s="39"/>
      <c r="I21" s="43"/>
      <c r="J21" s="39"/>
      <c r="K21" s="48"/>
    </row>
    <row r="22" spans="1:11" s="34" customFormat="1" ht="72" customHeight="1">
      <c r="A22" s="35"/>
      <c r="B22" s="35"/>
      <c r="D22" s="36" t="s">
        <v>40</v>
      </c>
      <c r="F22" s="4"/>
      <c r="G22" s="276"/>
      <c r="I22" s="42"/>
    </row>
    <row r="23" spans="1:11" s="34" customFormat="1">
      <c r="A23" s="35"/>
      <c r="B23" s="35"/>
      <c r="C23" s="65" t="s">
        <v>21</v>
      </c>
      <c r="D23" s="42" t="s">
        <v>41</v>
      </c>
      <c r="E23" s="47">
        <v>1</v>
      </c>
      <c r="F23" s="66" t="s">
        <v>15</v>
      </c>
      <c r="G23" s="277"/>
      <c r="H23" s="40" t="s">
        <v>10</v>
      </c>
      <c r="I23" s="44" t="str">
        <f>F23</f>
        <v>kom</v>
      </c>
      <c r="J23" s="45">
        <f>G23*E23</f>
        <v>0</v>
      </c>
      <c r="K23" s="34" t="s">
        <v>1</v>
      </c>
    </row>
    <row r="24" spans="1:11" s="34" customFormat="1">
      <c r="A24" s="35"/>
      <c r="B24" s="35"/>
      <c r="C24" s="65" t="s">
        <v>20</v>
      </c>
      <c r="D24" s="42" t="s">
        <v>42</v>
      </c>
      <c r="E24" s="47">
        <v>1</v>
      </c>
      <c r="F24" s="66" t="s">
        <v>15</v>
      </c>
      <c r="G24" s="277"/>
      <c r="H24" s="40" t="s">
        <v>10</v>
      </c>
      <c r="I24" s="44" t="str">
        <f>F24</f>
        <v>kom</v>
      </c>
      <c r="J24" s="45">
        <f>G24*E24</f>
        <v>0</v>
      </c>
      <c r="K24" s="34" t="s">
        <v>1</v>
      </c>
    </row>
    <row r="25" spans="1:11" s="34" customFormat="1">
      <c r="A25" s="35"/>
      <c r="B25" s="35"/>
      <c r="C25" s="65"/>
      <c r="D25" s="42"/>
      <c r="E25" s="47"/>
      <c r="F25" s="66"/>
      <c r="G25" s="278"/>
      <c r="H25" s="40"/>
      <c r="I25" s="44"/>
      <c r="J25" s="49"/>
    </row>
    <row r="26" spans="1:11" s="34" customFormat="1" ht="14.25" customHeight="1">
      <c r="A26" s="35"/>
      <c r="B26" s="35"/>
      <c r="D26" s="36"/>
      <c r="E26" s="47"/>
      <c r="F26" s="66"/>
      <c r="G26" s="278"/>
      <c r="H26" s="40"/>
      <c r="I26" s="44"/>
      <c r="J26" s="49"/>
    </row>
    <row r="27" spans="1:11" s="34" customFormat="1" ht="75">
      <c r="B27" s="35"/>
      <c r="D27" s="68" t="s">
        <v>38</v>
      </c>
      <c r="E27" s="47"/>
      <c r="F27" s="66"/>
      <c r="G27" s="278"/>
      <c r="H27" s="40"/>
      <c r="I27" s="44"/>
      <c r="J27" s="49"/>
    </row>
    <row r="28" spans="1:11" s="34" customFormat="1">
      <c r="B28" s="35"/>
      <c r="D28" s="68"/>
      <c r="E28" s="47"/>
      <c r="F28" s="66"/>
      <c r="G28" s="278"/>
      <c r="H28" s="40"/>
      <c r="I28" s="44"/>
      <c r="J28" s="49"/>
    </row>
    <row r="29" spans="1:11" s="92" customFormat="1">
      <c r="B29" s="93"/>
      <c r="D29" s="116" t="s">
        <v>193</v>
      </c>
      <c r="E29" s="109"/>
      <c r="F29" s="117"/>
      <c r="G29" s="279"/>
      <c r="H29" s="111"/>
      <c r="I29" s="112"/>
      <c r="J29" s="113"/>
    </row>
    <row r="30" spans="1:11" s="92" customFormat="1">
      <c r="B30" s="93"/>
      <c r="D30" s="118"/>
      <c r="E30" s="109"/>
      <c r="F30" s="117"/>
      <c r="G30" s="279"/>
      <c r="H30" s="111"/>
      <c r="I30" s="112"/>
      <c r="J30" s="113"/>
    </row>
    <row r="31" spans="1:11" s="92" customFormat="1">
      <c r="A31" s="93"/>
      <c r="B31" s="93"/>
      <c r="C31" s="105" t="s">
        <v>7</v>
      </c>
      <c r="D31" s="95" t="s">
        <v>194</v>
      </c>
      <c r="E31" s="96"/>
      <c r="F31" s="98"/>
      <c r="G31" s="275"/>
      <c r="H31" s="96"/>
      <c r="I31" s="100"/>
      <c r="J31" s="96"/>
      <c r="K31" s="103"/>
    </row>
    <row r="32" spans="1:11" s="92" customFormat="1" ht="129.75" customHeight="1">
      <c r="A32" s="93"/>
      <c r="B32" s="93"/>
      <c r="D32" s="104" t="s">
        <v>195</v>
      </c>
      <c r="F32" s="94"/>
      <c r="G32" s="276"/>
      <c r="I32" s="99"/>
    </row>
    <row r="33" spans="1:11" s="92" customFormat="1">
      <c r="A33" s="93"/>
      <c r="B33" s="93"/>
      <c r="C33" s="65"/>
      <c r="D33" s="99" t="s">
        <v>196</v>
      </c>
      <c r="E33" s="109">
        <v>2</v>
      </c>
      <c r="F33" s="117" t="s">
        <v>15</v>
      </c>
      <c r="G33" s="277"/>
      <c r="H33" s="111" t="s">
        <v>10</v>
      </c>
      <c r="I33" s="112" t="str">
        <f>F33</f>
        <v>kom</v>
      </c>
      <c r="J33" s="106">
        <f>G33*E33</f>
        <v>0</v>
      </c>
      <c r="K33" s="92" t="s">
        <v>1</v>
      </c>
    </row>
    <row r="34" spans="1:11" s="92" customFormat="1">
      <c r="A34" s="93"/>
      <c r="B34" s="93"/>
      <c r="C34" s="65"/>
      <c r="D34" s="99"/>
      <c r="E34" s="109"/>
      <c r="F34" s="117"/>
      <c r="G34" s="277"/>
      <c r="H34" s="111"/>
      <c r="I34" s="112"/>
      <c r="J34" s="106"/>
    </row>
    <row r="35" spans="1:11" s="92" customFormat="1">
      <c r="A35" s="93"/>
      <c r="B35" s="93"/>
      <c r="C35" s="105" t="s">
        <v>8</v>
      </c>
      <c r="D35" s="95" t="s">
        <v>197</v>
      </c>
      <c r="E35" s="96"/>
      <c r="F35" s="98"/>
      <c r="G35" s="275"/>
      <c r="H35" s="96"/>
      <c r="I35" s="100"/>
      <c r="J35" s="96"/>
      <c r="K35" s="103"/>
    </row>
    <row r="36" spans="1:11" s="92" customFormat="1" ht="130.5" customHeight="1">
      <c r="A36" s="93"/>
      <c r="B36" s="93"/>
      <c r="D36" s="104" t="s">
        <v>198</v>
      </c>
      <c r="F36" s="94"/>
      <c r="G36" s="276"/>
      <c r="I36" s="99"/>
    </row>
    <row r="37" spans="1:11" s="92" customFormat="1">
      <c r="A37" s="93"/>
      <c r="B37" s="93"/>
      <c r="C37" s="65"/>
      <c r="D37" s="99" t="s">
        <v>199</v>
      </c>
      <c r="E37" s="109">
        <v>1</v>
      </c>
      <c r="F37" s="117" t="s">
        <v>15</v>
      </c>
      <c r="G37" s="277"/>
      <c r="H37" s="111" t="s">
        <v>10</v>
      </c>
      <c r="I37" s="112" t="str">
        <f>F37</f>
        <v>kom</v>
      </c>
      <c r="J37" s="106">
        <f>G37*E37</f>
        <v>0</v>
      </c>
      <c r="K37" s="92" t="s">
        <v>1</v>
      </c>
    </row>
    <row r="38" spans="1:11" s="92" customFormat="1">
      <c r="A38" s="93"/>
      <c r="B38" s="93"/>
      <c r="C38" s="65"/>
      <c r="D38" s="99"/>
      <c r="E38" s="109"/>
      <c r="F38" s="117"/>
      <c r="G38" s="277"/>
      <c r="H38" s="111"/>
      <c r="I38" s="112"/>
      <c r="J38" s="106"/>
    </row>
    <row r="39" spans="1:11" s="92" customFormat="1">
      <c r="A39" s="93"/>
      <c r="B39" s="93"/>
      <c r="C39" s="105" t="s">
        <v>9</v>
      </c>
      <c r="D39" s="95" t="s">
        <v>200</v>
      </c>
      <c r="E39" s="96"/>
      <c r="F39" s="98"/>
      <c r="G39" s="275"/>
      <c r="H39" s="96"/>
      <c r="I39" s="100"/>
      <c r="J39" s="96"/>
      <c r="K39" s="103"/>
    </row>
    <row r="40" spans="1:11" s="92" customFormat="1" ht="120" customHeight="1">
      <c r="A40" s="93"/>
      <c r="B40" s="93"/>
      <c r="D40" s="104" t="s">
        <v>201</v>
      </c>
      <c r="F40" s="94"/>
      <c r="G40" s="276"/>
      <c r="I40" s="99"/>
    </row>
    <row r="41" spans="1:11" s="92" customFormat="1">
      <c r="A41" s="93"/>
      <c r="B41" s="93"/>
      <c r="C41" s="65"/>
      <c r="D41" s="99" t="s">
        <v>202</v>
      </c>
      <c r="E41" s="109">
        <v>1</v>
      </c>
      <c r="F41" s="117" t="s">
        <v>15</v>
      </c>
      <c r="G41" s="277"/>
      <c r="H41" s="111" t="s">
        <v>10</v>
      </c>
      <c r="I41" s="112" t="str">
        <f>F41</f>
        <v>kom</v>
      </c>
      <c r="J41" s="106">
        <f>G41*E41</f>
        <v>0</v>
      </c>
      <c r="K41" s="92" t="s">
        <v>1</v>
      </c>
    </row>
    <row r="42" spans="1:11" s="92" customFormat="1">
      <c r="A42" s="93"/>
      <c r="B42" s="93"/>
      <c r="C42" s="65"/>
      <c r="D42" s="99"/>
      <c r="E42" s="109"/>
      <c r="F42" s="117"/>
      <c r="G42" s="277"/>
      <c r="H42" s="111"/>
      <c r="I42" s="112"/>
      <c r="J42" s="106"/>
    </row>
    <row r="43" spans="1:11" s="92" customFormat="1">
      <c r="A43" s="93"/>
      <c r="B43" s="93"/>
      <c r="C43" s="105" t="s">
        <v>16</v>
      </c>
      <c r="D43" s="95" t="s">
        <v>203</v>
      </c>
      <c r="E43" s="96"/>
      <c r="F43" s="98"/>
      <c r="G43" s="275"/>
      <c r="H43" s="96"/>
      <c r="I43" s="100"/>
      <c r="J43" s="96"/>
      <c r="K43" s="103"/>
    </row>
    <row r="44" spans="1:11" s="92" customFormat="1" ht="160.5" customHeight="1">
      <c r="A44" s="93"/>
      <c r="B44" s="93"/>
      <c r="D44" s="104" t="s">
        <v>204</v>
      </c>
      <c r="F44" s="94"/>
      <c r="G44" s="276"/>
      <c r="I44" s="99"/>
    </row>
    <row r="45" spans="1:11" s="92" customFormat="1" ht="18" customHeight="1">
      <c r="A45" s="93"/>
      <c r="B45" s="93"/>
      <c r="C45" s="65"/>
      <c r="D45" s="99" t="s">
        <v>205</v>
      </c>
      <c r="E45" s="109">
        <v>1</v>
      </c>
      <c r="F45" s="117" t="s">
        <v>15</v>
      </c>
      <c r="G45" s="277"/>
      <c r="H45" s="111" t="s">
        <v>10</v>
      </c>
      <c r="I45" s="112" t="str">
        <f>F45</f>
        <v>kom</v>
      </c>
      <c r="J45" s="106">
        <f>G45*E45</f>
        <v>0</v>
      </c>
      <c r="K45" s="92" t="s">
        <v>1</v>
      </c>
    </row>
    <row r="46" spans="1:11" s="92" customFormat="1" ht="18" customHeight="1">
      <c r="A46" s="93"/>
      <c r="B46" s="93"/>
      <c r="C46" s="65"/>
      <c r="D46" s="99"/>
      <c r="E46" s="109"/>
      <c r="F46" s="117"/>
      <c r="G46" s="277"/>
      <c r="H46" s="111"/>
      <c r="I46" s="112"/>
      <c r="J46" s="106"/>
    </row>
    <row r="47" spans="1:11" s="92" customFormat="1">
      <c r="A47" s="93"/>
      <c r="B47" s="93"/>
      <c r="C47" s="105" t="s">
        <v>17</v>
      </c>
      <c r="D47" s="95" t="s">
        <v>206</v>
      </c>
      <c r="E47" s="96"/>
      <c r="F47" s="98"/>
      <c r="G47" s="275"/>
      <c r="H47" s="96"/>
      <c r="I47" s="100"/>
      <c r="J47" s="96"/>
      <c r="K47" s="103"/>
    </row>
    <row r="48" spans="1:11" s="92" customFormat="1" ht="157.5" customHeight="1">
      <c r="A48" s="93"/>
      <c r="B48" s="93"/>
      <c r="D48" s="104" t="s">
        <v>207</v>
      </c>
      <c r="F48" s="94"/>
      <c r="G48" s="276"/>
      <c r="I48" s="99"/>
    </row>
    <row r="49" spans="1:11" s="92" customFormat="1" ht="18" customHeight="1">
      <c r="A49" s="93"/>
      <c r="B49" s="93"/>
      <c r="C49" s="65"/>
      <c r="D49" s="99" t="s">
        <v>208</v>
      </c>
      <c r="E49" s="109">
        <v>1</v>
      </c>
      <c r="F49" s="117" t="s">
        <v>15</v>
      </c>
      <c r="G49" s="277"/>
      <c r="H49" s="111" t="s">
        <v>10</v>
      </c>
      <c r="I49" s="112" t="str">
        <f>F49</f>
        <v>kom</v>
      </c>
      <c r="J49" s="106">
        <f>G49*E49</f>
        <v>0</v>
      </c>
      <c r="K49" s="92" t="s">
        <v>1</v>
      </c>
    </row>
    <row r="50" spans="1:11" s="92" customFormat="1" ht="18" customHeight="1">
      <c r="A50" s="93"/>
      <c r="B50" s="93"/>
      <c r="C50" s="65"/>
      <c r="D50" s="99"/>
      <c r="E50" s="109"/>
      <c r="F50" s="117"/>
      <c r="G50" s="279"/>
      <c r="H50" s="111"/>
      <c r="I50" s="112"/>
      <c r="J50" s="113"/>
    </row>
    <row r="51" spans="1:11" s="92" customFormat="1" ht="18" customHeight="1">
      <c r="A51" s="93"/>
      <c r="B51" s="93"/>
      <c r="C51" s="65"/>
      <c r="D51" s="99"/>
      <c r="E51" s="109"/>
      <c r="F51" s="117"/>
      <c r="G51" s="279"/>
      <c r="H51" s="111"/>
      <c r="I51" s="112"/>
      <c r="J51" s="113"/>
    </row>
    <row r="52" spans="1:11" s="92" customFormat="1">
      <c r="A52" s="93"/>
      <c r="B52" s="93"/>
      <c r="C52" s="65"/>
      <c r="D52" s="99"/>
      <c r="E52" s="109"/>
      <c r="F52" s="117"/>
      <c r="G52" s="279"/>
      <c r="H52" s="111"/>
      <c r="I52" s="112"/>
      <c r="J52" s="113"/>
    </row>
    <row r="53" spans="1:11" s="92" customFormat="1">
      <c r="B53" s="93"/>
      <c r="D53" s="116" t="s">
        <v>209</v>
      </c>
      <c r="E53" s="109"/>
      <c r="F53" s="117"/>
      <c r="G53" s="279"/>
      <c r="H53" s="111"/>
      <c r="I53" s="112"/>
      <c r="J53" s="113"/>
    </row>
    <row r="54" spans="1:11" s="92" customFormat="1">
      <c r="A54" s="93"/>
      <c r="B54" s="93"/>
      <c r="C54" s="65"/>
      <c r="D54" s="99"/>
      <c r="E54" s="109"/>
      <c r="F54" s="117"/>
      <c r="G54" s="279"/>
      <c r="H54" s="111"/>
      <c r="I54" s="112"/>
      <c r="J54" s="113"/>
    </row>
    <row r="55" spans="1:11" s="92" customFormat="1">
      <c r="A55" s="93"/>
      <c r="B55" s="93"/>
      <c r="C55" s="105" t="s">
        <v>18</v>
      </c>
      <c r="D55" s="95" t="s">
        <v>210</v>
      </c>
      <c r="E55" s="96"/>
      <c r="F55" s="98"/>
      <c r="G55" s="275"/>
      <c r="H55" s="96"/>
      <c r="I55" s="100"/>
      <c r="J55" s="96"/>
      <c r="K55" s="103"/>
    </row>
    <row r="56" spans="1:11" s="92" customFormat="1" ht="211.5" customHeight="1">
      <c r="A56" s="93"/>
      <c r="B56" s="93"/>
      <c r="D56" s="104" t="s">
        <v>211</v>
      </c>
      <c r="F56" s="94"/>
      <c r="G56" s="276"/>
      <c r="I56" s="99"/>
    </row>
    <row r="57" spans="1:11" s="92" customFormat="1" ht="18" customHeight="1">
      <c r="A57" s="93"/>
      <c r="B57" s="93"/>
      <c r="C57" s="65"/>
      <c r="D57" s="99" t="s">
        <v>212</v>
      </c>
      <c r="E57" s="109">
        <v>2</v>
      </c>
      <c r="F57" s="117" t="s">
        <v>15</v>
      </c>
      <c r="G57" s="277"/>
      <c r="H57" s="111" t="s">
        <v>10</v>
      </c>
      <c r="I57" s="112" t="str">
        <f>F57</f>
        <v>kom</v>
      </c>
      <c r="J57" s="106">
        <f>G57*E57</f>
        <v>0</v>
      </c>
      <c r="K57" s="92" t="s">
        <v>1</v>
      </c>
    </row>
    <row r="58" spans="1:11" s="92" customFormat="1">
      <c r="A58" s="93"/>
      <c r="B58" s="93"/>
      <c r="C58" s="65"/>
      <c r="D58" s="99" t="s">
        <v>240</v>
      </c>
      <c r="E58" s="47">
        <v>10.7</v>
      </c>
      <c r="F58" s="66" t="s">
        <v>4</v>
      </c>
      <c r="G58" s="277"/>
      <c r="H58" s="97" t="s">
        <v>10</v>
      </c>
      <c r="I58" s="101" t="str">
        <f>F58</f>
        <v>m2</v>
      </c>
      <c r="J58" s="106">
        <f>G58*E58</f>
        <v>0</v>
      </c>
      <c r="K58" s="92" t="s">
        <v>1</v>
      </c>
    </row>
    <row r="59" spans="1:11" s="92" customFormat="1" ht="18" customHeight="1">
      <c r="A59" s="93"/>
      <c r="B59" s="93"/>
      <c r="C59" s="65"/>
      <c r="D59" s="99"/>
      <c r="E59" s="109"/>
      <c r="F59" s="117"/>
      <c r="G59" s="277"/>
      <c r="H59" s="111"/>
      <c r="I59" s="112"/>
      <c r="J59" s="106"/>
    </row>
    <row r="60" spans="1:11" s="92" customFormat="1">
      <c r="A60" s="93"/>
      <c r="B60" s="93"/>
      <c r="C60" s="105" t="s">
        <v>184</v>
      </c>
      <c r="D60" s="95" t="s">
        <v>213</v>
      </c>
      <c r="E60" s="96"/>
      <c r="F60" s="98"/>
      <c r="G60" s="275"/>
      <c r="H60" s="96"/>
      <c r="I60" s="100"/>
      <c r="J60" s="96"/>
      <c r="K60" s="103"/>
    </row>
    <row r="61" spans="1:11" s="92" customFormat="1" ht="120.75" customHeight="1">
      <c r="A61" s="93"/>
      <c r="B61" s="93"/>
      <c r="D61" s="104" t="s">
        <v>214</v>
      </c>
      <c r="F61" s="94"/>
      <c r="G61" s="276"/>
      <c r="I61" s="99"/>
    </row>
    <row r="62" spans="1:11" s="92" customFormat="1">
      <c r="A62" s="93"/>
      <c r="B62" s="93"/>
      <c r="C62" s="65"/>
      <c r="D62" s="99" t="s">
        <v>215</v>
      </c>
      <c r="E62" s="109">
        <v>1</v>
      </c>
      <c r="F62" s="117" t="s">
        <v>15</v>
      </c>
      <c r="G62" s="277"/>
      <c r="H62" s="111" t="s">
        <v>10</v>
      </c>
      <c r="I62" s="112" t="str">
        <f>F62</f>
        <v>kom</v>
      </c>
      <c r="J62" s="106">
        <f>G62*E62</f>
        <v>0</v>
      </c>
      <c r="K62" s="92" t="s">
        <v>1</v>
      </c>
    </row>
    <row r="63" spans="1:11" s="92" customFormat="1">
      <c r="A63" s="93"/>
      <c r="B63" s="93"/>
      <c r="C63" s="65"/>
      <c r="D63" s="99"/>
      <c r="E63" s="109"/>
      <c r="F63" s="117"/>
      <c r="G63" s="277"/>
      <c r="H63" s="111"/>
      <c r="I63" s="112"/>
      <c r="J63" s="106"/>
    </row>
    <row r="64" spans="1:11" s="92" customFormat="1">
      <c r="A64" s="93"/>
      <c r="B64" s="93"/>
      <c r="C64" s="105" t="s">
        <v>185</v>
      </c>
      <c r="D64" s="95" t="s">
        <v>216</v>
      </c>
      <c r="E64" s="96"/>
      <c r="F64" s="98"/>
      <c r="G64" s="275"/>
      <c r="H64" s="96"/>
      <c r="I64" s="100"/>
      <c r="J64" s="96"/>
      <c r="K64" s="103"/>
    </row>
    <row r="65" spans="1:11" s="92" customFormat="1" ht="137.25" customHeight="1">
      <c r="A65" s="93"/>
      <c r="B65" s="93"/>
      <c r="D65" s="104" t="s">
        <v>217</v>
      </c>
      <c r="F65" s="94"/>
      <c r="G65" s="276"/>
      <c r="I65" s="99"/>
    </row>
    <row r="66" spans="1:11" s="92" customFormat="1">
      <c r="A66" s="93"/>
      <c r="B66" s="93"/>
      <c r="C66" s="65"/>
      <c r="D66" s="99" t="s">
        <v>218</v>
      </c>
      <c r="E66" s="109">
        <v>1</v>
      </c>
      <c r="F66" s="117" t="s">
        <v>15</v>
      </c>
      <c r="G66" s="277"/>
      <c r="H66" s="111" t="s">
        <v>10</v>
      </c>
      <c r="I66" s="112" t="str">
        <f>F66</f>
        <v>kom</v>
      </c>
      <c r="J66" s="106">
        <f>G66*E66</f>
        <v>0</v>
      </c>
      <c r="K66" s="92" t="s">
        <v>1</v>
      </c>
    </row>
    <row r="67" spans="1:11" s="92" customFormat="1">
      <c r="A67" s="93"/>
      <c r="B67" s="93"/>
      <c r="C67" s="65"/>
      <c r="D67" s="99"/>
      <c r="E67" s="109"/>
      <c r="F67" s="117"/>
      <c r="G67" s="277"/>
      <c r="H67" s="111"/>
      <c r="I67" s="112"/>
      <c r="J67" s="106"/>
    </row>
    <row r="68" spans="1:11" s="92" customFormat="1">
      <c r="A68" s="93"/>
      <c r="B68" s="93"/>
      <c r="C68" s="105" t="s">
        <v>235</v>
      </c>
      <c r="D68" s="95" t="s">
        <v>219</v>
      </c>
      <c r="E68" s="96"/>
      <c r="F68" s="98"/>
      <c r="G68" s="275"/>
      <c r="H68" s="96"/>
      <c r="I68" s="100"/>
      <c r="J68" s="96"/>
      <c r="K68" s="103"/>
    </row>
    <row r="69" spans="1:11" s="92" customFormat="1" ht="120.75" customHeight="1">
      <c r="A69" s="93"/>
      <c r="B69" s="93"/>
      <c r="D69" s="104" t="s">
        <v>220</v>
      </c>
      <c r="F69" s="94"/>
      <c r="G69" s="276"/>
      <c r="I69" s="99"/>
    </row>
    <row r="70" spans="1:11" s="92" customFormat="1">
      <c r="A70" s="93"/>
      <c r="B70" s="93"/>
      <c r="C70" s="65"/>
      <c r="D70" s="99" t="s">
        <v>221</v>
      </c>
      <c r="E70" s="109">
        <v>1</v>
      </c>
      <c r="F70" s="117" t="s">
        <v>15</v>
      </c>
      <c r="G70" s="277"/>
      <c r="H70" s="111" t="s">
        <v>10</v>
      </c>
      <c r="I70" s="112" t="str">
        <f>F70</f>
        <v>kom</v>
      </c>
      <c r="J70" s="106">
        <f>G70*E70</f>
        <v>0</v>
      </c>
      <c r="K70" s="92" t="s">
        <v>1</v>
      </c>
    </row>
    <row r="71" spans="1:11" s="92" customFormat="1">
      <c r="A71" s="93"/>
      <c r="B71" s="93"/>
      <c r="C71" s="65"/>
      <c r="D71" s="99"/>
      <c r="E71" s="109"/>
      <c r="F71" s="117"/>
      <c r="G71" s="277"/>
      <c r="H71" s="111"/>
      <c r="I71" s="112"/>
      <c r="J71" s="106"/>
    </row>
    <row r="72" spans="1:11" s="92" customFormat="1">
      <c r="A72" s="93"/>
      <c r="B72" s="93"/>
      <c r="C72" s="105" t="s">
        <v>239</v>
      </c>
      <c r="D72" s="95" t="s">
        <v>222</v>
      </c>
      <c r="E72" s="96"/>
      <c r="F72" s="98"/>
      <c r="G72" s="275"/>
      <c r="H72" s="96"/>
      <c r="I72" s="100"/>
      <c r="J72" s="96"/>
      <c r="K72" s="103"/>
    </row>
    <row r="73" spans="1:11" s="92" customFormat="1" ht="199.5" customHeight="1">
      <c r="A73" s="93"/>
      <c r="B73" s="93"/>
      <c r="D73" s="104" t="s">
        <v>223</v>
      </c>
      <c r="F73" s="94"/>
      <c r="G73" s="276"/>
      <c r="I73" s="99"/>
    </row>
    <row r="74" spans="1:11" s="92" customFormat="1" ht="18" customHeight="1">
      <c r="A74" s="93"/>
      <c r="B74" s="93"/>
      <c r="C74" s="65"/>
      <c r="D74" s="99" t="s">
        <v>224</v>
      </c>
      <c r="E74" s="109">
        <v>1</v>
      </c>
      <c r="F74" s="117" t="s">
        <v>15</v>
      </c>
      <c r="G74" s="277"/>
      <c r="H74" s="111" t="s">
        <v>10</v>
      </c>
      <c r="I74" s="112" t="str">
        <f>F74</f>
        <v>kom</v>
      </c>
      <c r="J74" s="106">
        <f>G74*E74</f>
        <v>0</v>
      </c>
      <c r="K74" s="92" t="s">
        <v>1</v>
      </c>
    </row>
    <row r="75" spans="1:11" s="92" customFormat="1" ht="18" customHeight="1">
      <c r="A75" s="93"/>
      <c r="B75" s="93"/>
      <c r="C75" s="65"/>
      <c r="D75" s="99"/>
      <c r="E75" s="109"/>
      <c r="F75" s="117"/>
      <c r="G75" s="277"/>
      <c r="H75" s="111"/>
      <c r="I75" s="112"/>
      <c r="J75" s="106"/>
    </row>
    <row r="76" spans="1:11" s="92" customFormat="1">
      <c r="A76" s="93"/>
      <c r="B76" s="93"/>
      <c r="C76" s="105" t="s">
        <v>241</v>
      </c>
      <c r="D76" s="95" t="s">
        <v>225</v>
      </c>
      <c r="E76" s="96"/>
      <c r="F76" s="98"/>
      <c r="G76" s="275"/>
      <c r="H76" s="96"/>
      <c r="I76" s="100"/>
      <c r="J76" s="96"/>
      <c r="K76" s="103"/>
    </row>
    <row r="77" spans="1:11" s="92" customFormat="1" ht="195" customHeight="1">
      <c r="A77" s="93"/>
      <c r="B77" s="93"/>
      <c r="D77" s="104" t="s">
        <v>226</v>
      </c>
      <c r="F77" s="94"/>
      <c r="G77" s="276"/>
      <c r="I77" s="99"/>
    </row>
    <row r="78" spans="1:11" s="92" customFormat="1" ht="18" customHeight="1">
      <c r="A78" s="93"/>
      <c r="B78" s="93"/>
      <c r="C78" s="65"/>
      <c r="D78" s="99" t="s">
        <v>227</v>
      </c>
      <c r="E78" s="109">
        <v>1</v>
      </c>
      <c r="F78" s="117" t="s">
        <v>15</v>
      </c>
      <c r="G78" s="277"/>
      <c r="H78" s="111" t="s">
        <v>10</v>
      </c>
      <c r="I78" s="112" t="str">
        <f>F78</f>
        <v>kom</v>
      </c>
      <c r="J78" s="106">
        <f>G78*E78</f>
        <v>0</v>
      </c>
      <c r="K78" s="92" t="s">
        <v>1</v>
      </c>
    </row>
    <row r="79" spans="1:11" s="92" customFormat="1">
      <c r="A79" s="93"/>
      <c r="B79" s="93"/>
      <c r="C79" s="65"/>
      <c r="D79" s="99"/>
      <c r="E79" s="109"/>
      <c r="F79" s="117"/>
      <c r="G79" s="277"/>
      <c r="H79" s="111"/>
      <c r="I79" s="112"/>
      <c r="J79" s="106"/>
    </row>
    <row r="80" spans="1:11" s="92" customFormat="1">
      <c r="A80" s="93"/>
      <c r="B80" s="93"/>
      <c r="C80" s="65"/>
      <c r="D80" s="99"/>
      <c r="E80" s="109"/>
      <c r="F80" s="117"/>
      <c r="G80" s="278"/>
      <c r="H80" s="111"/>
      <c r="I80" s="112"/>
      <c r="J80" s="49"/>
    </row>
    <row r="81" spans="1:11" s="92" customFormat="1">
      <c r="A81" s="93"/>
      <c r="B81" s="93"/>
      <c r="C81" s="65"/>
      <c r="D81" s="99"/>
      <c r="E81" s="109"/>
      <c r="F81" s="117"/>
      <c r="G81" s="278"/>
      <c r="H81" s="97"/>
      <c r="I81" s="101"/>
      <c r="J81" s="49"/>
    </row>
    <row r="82" spans="1:11" s="92" customFormat="1">
      <c r="B82" s="93"/>
      <c r="D82" s="116" t="s">
        <v>228</v>
      </c>
      <c r="E82" s="109"/>
      <c r="F82" s="117"/>
      <c r="G82" s="279"/>
      <c r="H82" s="111"/>
      <c r="I82" s="112"/>
      <c r="J82" s="113"/>
    </row>
    <row r="83" spans="1:11" s="92" customFormat="1">
      <c r="A83" s="93"/>
      <c r="B83" s="93"/>
      <c r="C83" s="65"/>
      <c r="D83" s="99"/>
      <c r="E83" s="109"/>
      <c r="F83" s="117"/>
      <c r="G83" s="277"/>
      <c r="H83" s="111"/>
      <c r="I83" s="112"/>
      <c r="J83" s="106"/>
    </row>
    <row r="84" spans="1:11" s="92" customFormat="1">
      <c r="A84" s="93"/>
      <c r="B84" s="93"/>
      <c r="C84" s="105" t="s">
        <v>242</v>
      </c>
      <c r="D84" s="95" t="s">
        <v>229</v>
      </c>
      <c r="E84" s="96"/>
      <c r="F84" s="98"/>
      <c r="G84" s="275"/>
      <c r="H84" s="96"/>
      <c r="I84" s="100"/>
      <c r="J84" s="96"/>
      <c r="K84" s="103"/>
    </row>
    <row r="85" spans="1:11" s="92" customFormat="1" ht="174" customHeight="1">
      <c r="A85" s="93"/>
      <c r="B85" s="93"/>
      <c r="D85" s="104" t="s">
        <v>230</v>
      </c>
      <c r="F85" s="94"/>
      <c r="G85" s="276"/>
      <c r="I85" s="99"/>
    </row>
    <row r="86" spans="1:11" s="92" customFormat="1">
      <c r="A86" s="93"/>
      <c r="B86" s="93"/>
      <c r="C86" s="65"/>
      <c r="D86" s="99" t="s">
        <v>231</v>
      </c>
      <c r="E86" s="109">
        <v>3</v>
      </c>
      <c r="F86" s="117" t="s">
        <v>15</v>
      </c>
      <c r="G86" s="277"/>
      <c r="H86" s="111" t="s">
        <v>10</v>
      </c>
      <c r="I86" s="112" t="str">
        <f>F86</f>
        <v>kom</v>
      </c>
      <c r="J86" s="106">
        <f>G86*E86</f>
        <v>0</v>
      </c>
      <c r="K86" s="92" t="s">
        <v>1</v>
      </c>
    </row>
    <row r="87" spans="1:11" s="92" customFormat="1">
      <c r="A87" s="93"/>
      <c r="B87" s="93"/>
      <c r="C87" s="65"/>
      <c r="D87" s="99"/>
      <c r="E87" s="109"/>
      <c r="F87" s="117"/>
      <c r="G87" s="277"/>
      <c r="H87" s="111"/>
      <c r="I87" s="112"/>
      <c r="J87" s="106"/>
    </row>
    <row r="88" spans="1:11" s="92" customFormat="1">
      <c r="A88" s="93"/>
      <c r="B88" s="93"/>
      <c r="C88" s="105" t="s">
        <v>243</v>
      </c>
      <c r="D88" s="95" t="s">
        <v>232</v>
      </c>
      <c r="E88" s="96"/>
      <c r="F88" s="98"/>
      <c r="G88" s="275"/>
      <c r="H88" s="96"/>
      <c r="I88" s="100"/>
      <c r="J88" s="96"/>
      <c r="K88" s="103"/>
    </row>
    <row r="89" spans="1:11" s="92" customFormat="1" ht="174.75" customHeight="1">
      <c r="A89" s="93"/>
      <c r="B89" s="93"/>
      <c r="D89" s="104" t="s">
        <v>233</v>
      </c>
      <c r="F89" s="94"/>
      <c r="G89" s="276"/>
      <c r="I89" s="99"/>
    </row>
    <row r="90" spans="1:11" s="92" customFormat="1">
      <c r="A90" s="93"/>
      <c r="B90" s="93"/>
      <c r="C90" s="65"/>
      <c r="D90" s="99" t="s">
        <v>234</v>
      </c>
      <c r="E90" s="109">
        <v>1</v>
      </c>
      <c r="F90" s="117" t="s">
        <v>15</v>
      </c>
      <c r="G90" s="277"/>
      <c r="H90" s="111" t="s">
        <v>10</v>
      </c>
      <c r="I90" s="112" t="str">
        <f>F90</f>
        <v>kom</v>
      </c>
      <c r="J90" s="106">
        <f>G90*E90</f>
        <v>0</v>
      </c>
      <c r="K90" s="92" t="s">
        <v>1</v>
      </c>
    </row>
    <row r="91" spans="1:11" s="92" customFormat="1">
      <c r="A91" s="93"/>
      <c r="B91" s="93"/>
      <c r="C91" s="65"/>
      <c r="D91" s="99"/>
      <c r="E91" s="109"/>
      <c r="F91" s="117"/>
      <c r="G91" s="277"/>
      <c r="H91" s="111"/>
      <c r="I91" s="112"/>
      <c r="J91" s="106"/>
    </row>
    <row r="92" spans="1:11" s="92" customFormat="1">
      <c r="A92" s="93"/>
      <c r="B92" s="93"/>
      <c r="C92" s="105" t="s">
        <v>244</v>
      </c>
      <c r="D92" s="95" t="s">
        <v>236</v>
      </c>
      <c r="E92" s="96"/>
      <c r="F92" s="98"/>
      <c r="G92" s="275"/>
      <c r="H92" s="96"/>
      <c r="I92" s="100"/>
      <c r="J92" s="96"/>
      <c r="K92" s="103"/>
    </row>
    <row r="93" spans="1:11" s="92" customFormat="1" ht="241.5" customHeight="1">
      <c r="A93" s="93"/>
      <c r="B93" s="93"/>
      <c r="D93" s="104" t="s">
        <v>237</v>
      </c>
      <c r="F93" s="94"/>
      <c r="G93" s="276"/>
      <c r="I93" s="99"/>
    </row>
    <row r="94" spans="1:11" s="92" customFormat="1">
      <c r="A94" s="93"/>
      <c r="B94" s="93"/>
      <c r="C94" s="65"/>
      <c r="D94" s="99" t="s">
        <v>238</v>
      </c>
      <c r="E94" s="109">
        <v>1</v>
      </c>
      <c r="F94" s="117" t="s">
        <v>15</v>
      </c>
      <c r="G94" s="277"/>
      <c r="H94" s="111" t="s">
        <v>10</v>
      </c>
      <c r="I94" s="112" t="str">
        <f>F94</f>
        <v>kom</v>
      </c>
      <c r="J94" s="106">
        <f>G94*E94</f>
        <v>0</v>
      </c>
      <c r="K94" s="92" t="s">
        <v>1</v>
      </c>
    </row>
    <row r="95" spans="1:11" s="92" customFormat="1">
      <c r="A95" s="93"/>
      <c r="B95" s="93"/>
      <c r="C95" s="65"/>
      <c r="D95" s="99"/>
      <c r="E95" s="109"/>
      <c r="F95" s="117"/>
      <c r="G95" s="277"/>
      <c r="H95" s="111"/>
      <c r="I95" s="112"/>
      <c r="J95" s="106"/>
    </row>
    <row r="96" spans="1:11" s="92" customFormat="1">
      <c r="A96" s="93"/>
      <c r="B96" s="93"/>
      <c r="C96" s="65"/>
      <c r="D96" s="99"/>
      <c r="E96" s="109"/>
      <c r="F96" s="117"/>
      <c r="G96" s="277"/>
      <c r="H96" s="111"/>
      <c r="I96" s="112"/>
      <c r="J96" s="106"/>
    </row>
    <row r="97" spans="1:11" s="92" customFormat="1">
      <c r="A97" s="93"/>
      <c r="B97" s="93"/>
      <c r="C97" s="105" t="s">
        <v>245</v>
      </c>
      <c r="D97" s="95" t="s">
        <v>43</v>
      </c>
      <c r="E97" s="96"/>
      <c r="F97" s="98"/>
      <c r="G97" s="275"/>
      <c r="H97" s="96"/>
      <c r="I97" s="100"/>
      <c r="J97" s="96"/>
      <c r="K97" s="103"/>
    </row>
    <row r="98" spans="1:11" s="92" customFormat="1" ht="114.75" customHeight="1">
      <c r="A98" s="93"/>
      <c r="B98" s="93"/>
      <c r="D98" s="104" t="s">
        <v>44</v>
      </c>
      <c r="F98" s="94"/>
      <c r="G98" s="276"/>
      <c r="I98" s="99"/>
    </row>
    <row r="99" spans="1:11" s="92" customFormat="1">
      <c r="A99" s="93"/>
      <c r="B99" s="93"/>
      <c r="C99" s="65" t="s">
        <v>21</v>
      </c>
      <c r="D99" s="99" t="s">
        <v>45</v>
      </c>
      <c r="E99" s="109">
        <v>1</v>
      </c>
      <c r="F99" s="117" t="s">
        <v>15</v>
      </c>
      <c r="G99" s="277"/>
      <c r="H99" s="111" t="s">
        <v>10</v>
      </c>
      <c r="I99" s="112" t="str">
        <f>F99</f>
        <v>kom</v>
      </c>
      <c r="J99" s="106">
        <f>G99*E99</f>
        <v>0</v>
      </c>
      <c r="K99" s="92" t="s">
        <v>1</v>
      </c>
    </row>
    <row r="100" spans="1:11" s="92" customFormat="1">
      <c r="A100" s="93"/>
      <c r="B100" s="93"/>
      <c r="C100" s="65" t="s">
        <v>20</v>
      </c>
      <c r="D100" s="99" t="s">
        <v>46</v>
      </c>
      <c r="E100" s="109">
        <v>1</v>
      </c>
      <c r="F100" s="117" t="s">
        <v>15</v>
      </c>
      <c r="G100" s="277"/>
      <c r="H100" s="111" t="s">
        <v>10</v>
      </c>
      <c r="I100" s="112" t="str">
        <f>F100</f>
        <v>kom</v>
      </c>
      <c r="J100" s="106">
        <f>G100*E100</f>
        <v>0</v>
      </c>
      <c r="K100" s="92" t="s">
        <v>1</v>
      </c>
    </row>
    <row r="101" spans="1:11" s="92" customFormat="1">
      <c r="A101" s="93"/>
      <c r="B101" s="93"/>
      <c r="C101" s="65"/>
      <c r="D101" s="99"/>
      <c r="E101" s="109"/>
      <c r="F101" s="117"/>
      <c r="G101" s="277"/>
      <c r="H101" s="111"/>
      <c r="I101" s="112"/>
      <c r="J101" s="106"/>
    </row>
    <row r="102" spans="1:11" s="34" customFormat="1">
      <c r="A102" s="35"/>
      <c r="B102" s="35"/>
      <c r="C102" s="65"/>
      <c r="D102" s="42"/>
      <c r="E102" s="47"/>
      <c r="F102" s="66"/>
      <c r="G102" s="278"/>
      <c r="H102" s="40"/>
      <c r="I102" s="44"/>
      <c r="J102" s="49"/>
    </row>
    <row r="103" spans="1:11" s="34" customFormat="1" ht="15.75" thickBot="1">
      <c r="A103" s="35"/>
      <c r="B103" s="35"/>
      <c r="C103" s="65"/>
      <c r="D103" s="42"/>
      <c r="E103" s="47"/>
      <c r="F103" s="46"/>
      <c r="G103" s="278"/>
      <c r="H103" s="40"/>
      <c r="I103" s="44"/>
      <c r="J103" s="49"/>
    </row>
    <row r="104" spans="1:11" ht="15.75" thickBot="1">
      <c r="A104" s="21" t="str">
        <f>A2</f>
        <v>A</v>
      </c>
      <c r="B104" s="22" t="str">
        <f>B2</f>
        <v>I</v>
      </c>
      <c r="C104" s="20"/>
      <c r="D104" s="20" t="str">
        <f>D2&amp;" SVEUKUPNO"</f>
        <v>DEMONTAŽA STOLARIJE SVEUKUPNO</v>
      </c>
      <c r="E104" s="422">
        <f>SUM(J100,J99,J94,J90,J86,J78,J74,J70,J66,J62,J58,J57,J49,J45,J41,J37,J33,J24,J23,J19,J15,J11,J7)</f>
        <v>0</v>
      </c>
      <c r="F104" s="422"/>
      <c r="G104" s="422"/>
      <c r="H104" s="422"/>
      <c r="I104" s="422"/>
      <c r="J104" s="422"/>
      <c r="K104" s="23" t="s">
        <v>1</v>
      </c>
    </row>
    <row r="105" spans="1:11">
      <c r="D105" s="34"/>
      <c r="E105" s="15"/>
      <c r="F105" s="14"/>
      <c r="G105" s="19"/>
      <c r="H105" s="8"/>
      <c r="I105" s="12"/>
      <c r="J105" s="19"/>
    </row>
    <row r="106" spans="1:11">
      <c r="D106" s="34"/>
      <c r="E106" s="15"/>
      <c r="F106" s="14"/>
      <c r="G106" s="19"/>
      <c r="H106" s="8"/>
      <c r="I106" s="12"/>
      <c r="J106" s="19"/>
    </row>
    <row r="107" spans="1:11">
      <c r="D107" s="34"/>
      <c r="E107" s="15"/>
      <c r="F107" s="14"/>
      <c r="G107" s="19"/>
      <c r="H107" s="8"/>
      <c r="I107" s="12"/>
      <c r="J107" s="19"/>
    </row>
    <row r="108" spans="1:11">
      <c r="D108" s="34"/>
      <c r="E108" s="15"/>
      <c r="F108" s="14"/>
      <c r="G108" s="19"/>
      <c r="H108" s="8"/>
      <c r="I108" s="12"/>
      <c r="J108" s="19"/>
    </row>
    <row r="109" spans="1:11">
      <c r="D109" s="34"/>
      <c r="E109" s="15"/>
      <c r="F109" s="14"/>
      <c r="G109" s="19"/>
      <c r="H109" s="8"/>
      <c r="I109" s="12"/>
      <c r="J109" s="19"/>
    </row>
    <row r="110" spans="1:11">
      <c r="D110" s="34"/>
      <c r="E110" s="15"/>
      <c r="F110" s="14"/>
      <c r="G110" s="19"/>
      <c r="H110" s="8"/>
      <c r="I110" s="12"/>
      <c r="J110" s="19"/>
    </row>
    <row r="111" spans="1:11">
      <c r="D111" s="34"/>
      <c r="E111" s="15"/>
      <c r="F111" s="14"/>
      <c r="G111" s="19"/>
      <c r="H111" s="8"/>
      <c r="I111" s="12"/>
      <c r="J111" s="19"/>
    </row>
    <row r="112" spans="1:11">
      <c r="D112" s="34"/>
      <c r="E112" s="15"/>
      <c r="F112" s="14"/>
      <c r="G112" s="19"/>
      <c r="H112" s="8"/>
      <c r="I112" s="12"/>
      <c r="J112" s="19"/>
    </row>
  </sheetData>
  <sheetProtection algorithmName="SHA-512" hashValue="+4WO8q6E3SDi5uMFN/gG84LUCHJuXkIoAG5J5eNTXPj6f8Cg0mwwsBmeCH9Js0/1P55yVElA4lGeWibplUV1hg==" saltValue="iox1UOJanRmmrr1VtCuPwg==" spinCount="100000" sheet="1" objects="1" scenarios="1"/>
  <mergeCells count="1">
    <mergeCell ref="E104:J104"/>
  </mergeCells>
  <pageMargins left="0.7" right="0.7" top="0.75" bottom="0.75" header="0.3" footer="0.3"/>
  <pageSetup paperSize="9" orientation="landscape" horizontalDpi="300" verticalDpi="300" r:id="rId1"/>
  <headerFooter>
    <oddHeader xml:space="preserve">&amp;LZAJEDNICA SUSRET&amp;CTROŠKOVNIK&amp;Rožujak 2021.
</oddHeader>
    <oddFooter>&amp;CDEMONTAŽA STOLARIJE</oddFooter>
  </headerFooter>
  <rowBreaks count="1" manualBreakCount="1">
    <brk id="91" max="16383" man="1"/>
  </rowBreaks>
  <ignoredErrors>
    <ignoredError sqref="C60 C64 C68 C72 C76 C84 C88 C92 C97 C5 C9 C13 C17 C21 C31 C35 C39 C43 C47 C55"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57645-8153-4D7F-97D0-7D248FB00EB5}">
  <dimension ref="A2:K439"/>
  <sheetViews>
    <sheetView topLeftCell="A397" zoomScaleNormal="100" workbookViewId="0">
      <selection activeCell="J433" sqref="J433"/>
    </sheetView>
  </sheetViews>
  <sheetFormatPr defaultColWidth="9.140625" defaultRowHeight="15"/>
  <cols>
    <col min="1" max="2" width="2.7109375" style="93" customWidth="1"/>
    <col min="3" max="3" width="3.7109375" style="92" customWidth="1"/>
    <col min="4" max="4" width="45.28515625" style="92" customWidth="1"/>
    <col min="5" max="5" width="4.7109375" style="92" customWidth="1"/>
    <col min="6" max="6" width="3.7109375" style="129" customWidth="1"/>
    <col min="7" max="7" width="39.85546875" style="92" customWidth="1"/>
    <col min="8" max="8" width="3.28515625" style="92" customWidth="1"/>
    <col min="9" max="9" width="3.7109375" style="99" customWidth="1"/>
    <col min="10" max="10" width="37.85546875" style="92" customWidth="1"/>
    <col min="11" max="11" width="3.7109375" style="92" customWidth="1"/>
    <col min="12" max="12" width="3.85546875" style="92" customWidth="1"/>
    <col min="13" max="16384" width="9.140625" style="92"/>
  </cols>
  <sheetData>
    <row r="2" spans="1:11">
      <c r="A2" s="239"/>
      <c r="B2" s="239"/>
      <c r="C2" s="240"/>
      <c r="D2" s="241" t="s">
        <v>959</v>
      </c>
      <c r="E2" s="240"/>
      <c r="F2" s="242"/>
      <c r="G2" s="240"/>
      <c r="H2" s="240"/>
      <c r="I2" s="243"/>
      <c r="J2" s="240"/>
      <c r="K2" s="240"/>
    </row>
    <row r="3" spans="1:11">
      <c r="G3" s="276"/>
    </row>
    <row r="4" spans="1:11" ht="291.75" customHeight="1">
      <c r="D4" s="193" t="s">
        <v>1134</v>
      </c>
      <c r="G4" s="276"/>
    </row>
    <row r="5" spans="1:11">
      <c r="D5" s="193"/>
      <c r="G5" s="276"/>
    </row>
    <row r="6" spans="1:11">
      <c r="D6" s="193"/>
      <c r="G6" s="276"/>
    </row>
    <row r="7" spans="1:11">
      <c r="A7" s="2" t="s">
        <v>306</v>
      </c>
      <c r="B7" s="2">
        <v>0</v>
      </c>
      <c r="C7" s="3"/>
      <c r="D7" s="3" t="s">
        <v>778</v>
      </c>
      <c r="E7" s="3"/>
      <c r="F7" s="216"/>
      <c r="G7" s="292"/>
      <c r="H7" s="3"/>
      <c r="I7" s="17"/>
      <c r="J7" s="3"/>
      <c r="K7" s="3"/>
    </row>
    <row r="8" spans="1:11">
      <c r="G8" s="276"/>
    </row>
    <row r="9" spans="1:11">
      <c r="D9" s="125"/>
      <c r="E9" s="126"/>
      <c r="F9" s="217"/>
      <c r="G9" s="282"/>
      <c r="H9" s="126"/>
      <c r="I9" s="126"/>
      <c r="J9" s="126"/>
      <c r="K9" s="126"/>
    </row>
    <row r="10" spans="1:11">
      <c r="C10" s="105" t="s">
        <v>594</v>
      </c>
      <c r="D10" s="95"/>
      <c r="E10" s="96"/>
      <c r="F10" s="218"/>
      <c r="G10" s="275"/>
      <c r="H10" s="96"/>
      <c r="I10" s="100"/>
      <c r="J10" s="96"/>
      <c r="K10" s="103"/>
    </row>
    <row r="11" spans="1:11" ht="45" customHeight="1">
      <c r="D11" s="194" t="s">
        <v>595</v>
      </c>
      <c r="G11" s="276"/>
    </row>
    <row r="12" spans="1:11" s="145" customFormat="1">
      <c r="A12" s="144"/>
      <c r="B12" s="144"/>
      <c r="C12" s="148"/>
      <c r="D12" s="148"/>
      <c r="E12" s="149">
        <v>1</v>
      </c>
      <c r="F12" s="219" t="s">
        <v>613</v>
      </c>
      <c r="G12" s="286"/>
      <c r="H12" s="151" t="s">
        <v>10</v>
      </c>
      <c r="I12" s="152" t="str">
        <f>F12</f>
        <v>kpl</v>
      </c>
      <c r="J12" s="150">
        <f>G12*E12</f>
        <v>0</v>
      </c>
      <c r="K12" s="145" t="s">
        <v>1</v>
      </c>
    </row>
    <row r="13" spans="1:11" s="145" customFormat="1">
      <c r="A13" s="144"/>
      <c r="B13" s="144"/>
      <c r="C13" s="148"/>
      <c r="D13" s="148"/>
      <c r="E13" s="149"/>
      <c r="F13" s="219"/>
      <c r="G13" s="289"/>
      <c r="H13" s="151"/>
      <c r="I13" s="152"/>
      <c r="J13" s="166"/>
    </row>
    <row r="14" spans="1:11">
      <c r="C14" s="105" t="s">
        <v>596</v>
      </c>
      <c r="D14" s="95"/>
      <c r="E14" s="96"/>
      <c r="F14" s="218"/>
      <c r="G14" s="275"/>
      <c r="H14" s="96"/>
      <c r="I14" s="100"/>
      <c r="J14" s="96"/>
      <c r="K14" s="103"/>
    </row>
    <row r="15" spans="1:11" ht="73.5" customHeight="1">
      <c r="D15" s="194" t="s">
        <v>597</v>
      </c>
      <c r="G15" s="276"/>
    </row>
    <row r="16" spans="1:11" s="145" customFormat="1">
      <c r="A16" s="144"/>
      <c r="B16" s="144"/>
      <c r="C16" s="148"/>
      <c r="D16" s="148"/>
      <c r="E16" s="149">
        <v>14</v>
      </c>
      <c r="F16" s="219" t="s">
        <v>613</v>
      </c>
      <c r="G16" s="286"/>
      <c r="H16" s="151" t="s">
        <v>10</v>
      </c>
      <c r="I16" s="152" t="str">
        <f>F16</f>
        <v>kpl</v>
      </c>
      <c r="J16" s="150">
        <f>G16*E16</f>
        <v>0</v>
      </c>
      <c r="K16" s="145" t="s">
        <v>1</v>
      </c>
    </row>
    <row r="17" spans="1:11" ht="18" customHeight="1">
      <c r="C17" s="65"/>
      <c r="D17" s="99"/>
      <c r="E17" s="109"/>
      <c r="F17" s="220"/>
      <c r="G17" s="279"/>
      <c r="H17" s="111"/>
      <c r="I17" s="112"/>
      <c r="J17" s="113"/>
    </row>
    <row r="18" spans="1:11">
      <c r="C18" s="105" t="s">
        <v>598</v>
      </c>
      <c r="D18" s="95"/>
      <c r="E18" s="96"/>
      <c r="F18" s="218"/>
      <c r="G18" s="275"/>
      <c r="H18" s="96"/>
      <c r="I18" s="100"/>
      <c r="J18" s="96"/>
      <c r="K18" s="103"/>
    </row>
    <row r="19" spans="1:11" ht="116.25" customHeight="1">
      <c r="D19" s="194" t="s">
        <v>599</v>
      </c>
      <c r="G19" s="276"/>
    </row>
    <row r="20" spans="1:11" s="145" customFormat="1">
      <c r="A20" s="144"/>
      <c r="B20" s="144"/>
      <c r="C20" s="148"/>
      <c r="D20" s="148"/>
      <c r="E20" s="149">
        <v>14</v>
      </c>
      <c r="F20" s="219" t="s">
        <v>613</v>
      </c>
      <c r="G20" s="286"/>
      <c r="H20" s="151" t="s">
        <v>10</v>
      </c>
      <c r="I20" s="152" t="str">
        <f>F20</f>
        <v>kpl</v>
      </c>
      <c r="J20" s="150">
        <f>G20*E20</f>
        <v>0</v>
      </c>
      <c r="K20" s="145" t="s">
        <v>1</v>
      </c>
    </row>
    <row r="21" spans="1:11" ht="18" customHeight="1">
      <c r="C21" s="65"/>
      <c r="D21" s="99"/>
      <c r="E21" s="109"/>
      <c r="F21" s="220"/>
      <c r="G21" s="279"/>
      <c r="H21" s="111"/>
      <c r="I21" s="112"/>
      <c r="J21" s="113"/>
    </row>
    <row r="22" spans="1:11">
      <c r="C22" s="105" t="s">
        <v>600</v>
      </c>
      <c r="D22" s="95"/>
      <c r="E22" s="96"/>
      <c r="F22" s="218"/>
      <c r="G22" s="275"/>
      <c r="H22" s="96"/>
      <c r="I22" s="100"/>
      <c r="J22" s="96"/>
      <c r="K22" s="103"/>
    </row>
    <row r="23" spans="1:11" ht="36.75" customHeight="1">
      <c r="D23" s="194" t="s">
        <v>601</v>
      </c>
      <c r="G23" s="276"/>
    </row>
    <row r="24" spans="1:11" s="145" customFormat="1">
      <c r="A24" s="144"/>
      <c r="B24" s="144"/>
      <c r="C24" s="148"/>
      <c r="D24" s="148"/>
      <c r="E24" s="149">
        <v>235</v>
      </c>
      <c r="F24" s="219" t="s">
        <v>270</v>
      </c>
      <c r="G24" s="286"/>
      <c r="H24" s="151" t="s">
        <v>10</v>
      </c>
      <c r="I24" s="152" t="str">
        <f>F24</f>
        <v>m</v>
      </c>
      <c r="J24" s="150">
        <f>G24*E24</f>
        <v>0</v>
      </c>
      <c r="K24" s="145" t="s">
        <v>1</v>
      </c>
    </row>
    <row r="25" spans="1:11" s="145" customFormat="1">
      <c r="A25" s="144"/>
      <c r="B25" s="144"/>
      <c r="C25" s="148"/>
      <c r="D25" s="148"/>
      <c r="E25" s="149"/>
      <c r="F25" s="219"/>
      <c r="G25" s="289"/>
      <c r="H25" s="151"/>
      <c r="I25" s="152"/>
      <c r="J25" s="166"/>
    </row>
    <row r="26" spans="1:11">
      <c r="C26" s="105" t="s">
        <v>602</v>
      </c>
      <c r="D26" s="95"/>
      <c r="E26" s="96"/>
      <c r="F26" s="218"/>
      <c r="G26" s="275"/>
      <c r="H26" s="96"/>
      <c r="I26" s="100"/>
      <c r="J26" s="96"/>
      <c r="K26" s="103"/>
    </row>
    <row r="27" spans="1:11" ht="51.75" customHeight="1">
      <c r="D27" s="194" t="s">
        <v>603</v>
      </c>
      <c r="G27" s="276"/>
    </row>
    <row r="28" spans="1:11" s="145" customFormat="1">
      <c r="A28" s="144"/>
      <c r="B28" s="144"/>
      <c r="C28" s="148"/>
      <c r="D28" s="148"/>
      <c r="E28" s="149">
        <v>1</v>
      </c>
      <c r="F28" s="219" t="s">
        <v>613</v>
      </c>
      <c r="G28" s="286"/>
      <c r="H28" s="151" t="s">
        <v>10</v>
      </c>
      <c r="I28" s="152" t="str">
        <f>F28</f>
        <v>kpl</v>
      </c>
      <c r="J28" s="150">
        <f>G28*E28</f>
        <v>0</v>
      </c>
      <c r="K28" s="145" t="s">
        <v>1</v>
      </c>
    </row>
    <row r="29" spans="1:11" ht="18" customHeight="1">
      <c r="C29" s="65"/>
      <c r="D29" s="99"/>
      <c r="E29" s="109"/>
      <c r="F29" s="220"/>
      <c r="G29" s="279"/>
      <c r="H29" s="111"/>
      <c r="I29" s="112"/>
      <c r="J29" s="113"/>
    </row>
    <row r="30" spans="1:11">
      <c r="C30" s="105" t="s">
        <v>604</v>
      </c>
      <c r="D30" s="95"/>
      <c r="E30" s="96"/>
      <c r="F30" s="218"/>
      <c r="G30" s="275"/>
      <c r="H30" s="96"/>
      <c r="I30" s="100"/>
      <c r="J30" s="96"/>
      <c r="K30" s="103"/>
    </row>
    <row r="31" spans="1:11" ht="37.5" customHeight="1">
      <c r="D31" s="194" t="s">
        <v>605</v>
      </c>
      <c r="G31" s="276"/>
    </row>
    <row r="32" spans="1:11" s="145" customFormat="1">
      <c r="A32" s="144"/>
      <c r="B32" s="144"/>
      <c r="C32" s="148"/>
      <c r="D32" s="148"/>
      <c r="E32" s="149">
        <v>1</v>
      </c>
      <c r="F32" s="219" t="s">
        <v>613</v>
      </c>
      <c r="G32" s="286"/>
      <c r="H32" s="151" t="s">
        <v>10</v>
      </c>
      <c r="I32" s="152" t="str">
        <f>F32</f>
        <v>kpl</v>
      </c>
      <c r="J32" s="150">
        <f>G32*E32</f>
        <v>0</v>
      </c>
      <c r="K32" s="145" t="s">
        <v>1</v>
      </c>
    </row>
    <row r="33" spans="1:11" ht="18" customHeight="1">
      <c r="C33" s="65"/>
      <c r="D33" s="99"/>
      <c r="E33" s="109"/>
      <c r="F33" s="220"/>
      <c r="G33" s="279"/>
      <c r="H33" s="111"/>
      <c r="I33" s="112"/>
      <c r="J33" s="113"/>
    </row>
    <row r="34" spans="1:11">
      <c r="C34" s="105" t="s">
        <v>606</v>
      </c>
      <c r="D34" s="95"/>
      <c r="E34" s="96"/>
      <c r="F34" s="218"/>
      <c r="G34" s="275"/>
      <c r="H34" s="96"/>
      <c r="I34" s="100"/>
      <c r="J34" s="96"/>
      <c r="K34" s="103"/>
    </row>
    <row r="35" spans="1:11" ht="37.5" customHeight="1">
      <c r="D35" s="194" t="s">
        <v>607</v>
      </c>
      <c r="G35" s="276"/>
    </row>
    <row r="36" spans="1:11" s="145" customFormat="1">
      <c r="A36" s="144"/>
      <c r="B36" s="144"/>
      <c r="C36" s="148"/>
      <c r="D36" s="148"/>
      <c r="E36" s="149">
        <v>2</v>
      </c>
      <c r="F36" s="219" t="s">
        <v>613</v>
      </c>
      <c r="G36" s="286"/>
      <c r="H36" s="151" t="s">
        <v>10</v>
      </c>
      <c r="I36" s="152" t="str">
        <f>F36</f>
        <v>kpl</v>
      </c>
      <c r="J36" s="150">
        <f>G36*E36</f>
        <v>0</v>
      </c>
      <c r="K36" s="145" t="s">
        <v>1</v>
      </c>
    </row>
    <row r="37" spans="1:11" s="145" customFormat="1">
      <c r="A37" s="144"/>
      <c r="B37" s="144"/>
      <c r="C37" s="148"/>
      <c r="D37" s="148"/>
      <c r="E37" s="149"/>
      <c r="F37" s="219"/>
      <c r="G37" s="289"/>
      <c r="H37" s="151"/>
      <c r="I37" s="152"/>
      <c r="J37" s="166"/>
    </row>
    <row r="38" spans="1:11" ht="18" customHeight="1" thickBot="1">
      <c r="C38" s="65"/>
      <c r="D38" s="99"/>
      <c r="E38" s="109"/>
      <c r="F38" s="220"/>
      <c r="G38" s="279"/>
      <c r="H38" s="111"/>
      <c r="I38" s="112"/>
      <c r="J38" s="113"/>
    </row>
    <row r="39" spans="1:11" ht="18.75" customHeight="1" thickBot="1">
      <c r="A39" s="21" t="str">
        <f>A7</f>
        <v>D</v>
      </c>
      <c r="B39" s="22">
        <f>B7</f>
        <v>0</v>
      </c>
      <c r="C39" s="20"/>
      <c r="D39" s="20" t="str">
        <f>D7&amp;" SVEUKUPNO"</f>
        <v>PRIPREMNO - DEMONTAŽNI RADOVI SVEUKUPNO</v>
      </c>
      <c r="E39" s="422">
        <f>SUM(J11:J38)</f>
        <v>0</v>
      </c>
      <c r="F39" s="422"/>
      <c r="G39" s="422"/>
      <c r="H39" s="422"/>
      <c r="I39" s="422"/>
      <c r="J39" s="422"/>
      <c r="K39" s="23" t="s">
        <v>1</v>
      </c>
    </row>
    <row r="40" spans="1:11" ht="18" customHeight="1">
      <c r="E40" s="109"/>
      <c r="F40" s="220"/>
      <c r="G40" s="113"/>
      <c r="H40" s="111"/>
      <c r="I40" s="112"/>
      <c r="J40" s="113"/>
    </row>
    <row r="41" spans="1:11" ht="18" customHeight="1">
      <c r="E41" s="109"/>
      <c r="F41" s="220"/>
      <c r="G41" s="113"/>
      <c r="H41" s="111"/>
      <c r="I41" s="112"/>
      <c r="J41" s="113"/>
    </row>
    <row r="42" spans="1:11">
      <c r="A42" s="2" t="s">
        <v>306</v>
      </c>
      <c r="B42" s="2" t="s">
        <v>11</v>
      </c>
      <c r="C42" s="3"/>
      <c r="D42" s="3" t="s">
        <v>779</v>
      </c>
      <c r="E42" s="3"/>
      <c r="F42" s="216"/>
      <c r="G42" s="3"/>
      <c r="H42" s="3"/>
      <c r="I42" s="17"/>
      <c r="J42" s="3"/>
      <c r="K42" s="3"/>
    </row>
    <row r="43" spans="1:11">
      <c r="E43" s="109"/>
      <c r="F43" s="220"/>
      <c r="G43" s="279"/>
      <c r="H43" s="111"/>
      <c r="I43" s="112"/>
      <c r="J43" s="113"/>
    </row>
    <row r="44" spans="1:11">
      <c r="C44" s="105" t="s">
        <v>960</v>
      </c>
      <c r="D44" s="95"/>
      <c r="E44" s="96"/>
      <c r="F44" s="218"/>
      <c r="G44" s="275"/>
      <c r="H44" s="96"/>
      <c r="I44" s="100"/>
      <c r="J44" s="96"/>
      <c r="K44" s="103"/>
    </row>
    <row r="45" spans="1:11" ht="168.75" customHeight="1">
      <c r="D45" s="196" t="s">
        <v>608</v>
      </c>
      <c r="G45" s="276"/>
    </row>
    <row r="46" spans="1:11" s="145" customFormat="1">
      <c r="A46" s="144"/>
      <c r="B46" s="144"/>
      <c r="C46" s="148" t="s">
        <v>21</v>
      </c>
      <c r="D46" s="423" t="s">
        <v>609</v>
      </c>
      <c r="E46" s="423"/>
      <c r="F46" s="423"/>
      <c r="G46" s="289"/>
      <c r="H46" s="151"/>
      <c r="I46" s="152"/>
      <c r="J46" s="166"/>
    </row>
    <row r="47" spans="1:11">
      <c r="C47" s="148" t="s">
        <v>20</v>
      </c>
      <c r="D47" s="424" t="s">
        <v>610</v>
      </c>
      <c r="E47" s="424"/>
      <c r="F47" s="424"/>
      <c r="G47" s="276"/>
    </row>
    <row r="48" spans="1:11" ht="15" customHeight="1">
      <c r="C48" s="148" t="s">
        <v>22</v>
      </c>
      <c r="D48" s="424" t="s">
        <v>611</v>
      </c>
      <c r="E48" s="424"/>
      <c r="F48" s="424"/>
      <c r="G48" s="276"/>
    </row>
    <row r="49" spans="1:11" ht="15.75" customHeight="1">
      <c r="C49" s="148" t="s">
        <v>23</v>
      </c>
      <c r="D49" s="424" t="s">
        <v>612</v>
      </c>
      <c r="E49" s="424"/>
      <c r="F49" s="424"/>
      <c r="G49" s="276"/>
    </row>
    <row r="50" spans="1:11">
      <c r="E50" s="149">
        <v>1</v>
      </c>
      <c r="F50" s="219" t="s">
        <v>613</v>
      </c>
      <c r="G50" s="286"/>
      <c r="H50" s="151" t="s">
        <v>10</v>
      </c>
      <c r="I50" s="152" t="str">
        <f>F50</f>
        <v>kpl</v>
      </c>
      <c r="J50" s="150">
        <f>G50*E50</f>
        <v>0</v>
      </c>
      <c r="K50" s="145" t="s">
        <v>1</v>
      </c>
    </row>
    <row r="51" spans="1:11">
      <c r="G51" s="276"/>
    </row>
    <row r="52" spans="1:11">
      <c r="C52" s="105" t="s">
        <v>961</v>
      </c>
      <c r="D52" s="95"/>
      <c r="E52" s="96"/>
      <c r="F52" s="218"/>
      <c r="G52" s="275"/>
      <c r="H52" s="96"/>
      <c r="I52" s="100"/>
      <c r="J52" s="96"/>
      <c r="K52" s="103"/>
    </row>
    <row r="53" spans="1:11" ht="52.5" customHeight="1">
      <c r="D53" s="196" t="s">
        <v>614</v>
      </c>
      <c r="G53" s="276"/>
    </row>
    <row r="54" spans="1:11" s="145" customFormat="1">
      <c r="A54" s="144"/>
      <c r="B54" s="144"/>
      <c r="C54" s="148" t="s">
        <v>21</v>
      </c>
      <c r="D54" s="196" t="s">
        <v>615</v>
      </c>
      <c r="E54" s="213"/>
      <c r="F54" s="221"/>
      <c r="G54" s="289"/>
      <c r="H54" s="151"/>
      <c r="I54" s="152"/>
      <c r="J54" s="166"/>
    </row>
    <row r="55" spans="1:11">
      <c r="C55" s="148" t="s">
        <v>20</v>
      </c>
      <c r="D55" s="196" t="s">
        <v>616</v>
      </c>
      <c r="E55" s="196"/>
      <c r="F55" s="179"/>
      <c r="G55" s="276"/>
    </row>
    <row r="56" spans="1:11" ht="15" customHeight="1">
      <c r="C56" s="148" t="s">
        <v>22</v>
      </c>
      <c r="D56" s="196" t="s">
        <v>617</v>
      </c>
      <c r="E56" s="196"/>
      <c r="F56" s="179"/>
      <c r="G56" s="276"/>
    </row>
    <row r="57" spans="1:11">
      <c r="E57" s="149">
        <v>1</v>
      </c>
      <c r="F57" s="219" t="s">
        <v>613</v>
      </c>
      <c r="G57" s="286"/>
      <c r="H57" s="151" t="s">
        <v>10</v>
      </c>
      <c r="I57" s="152" t="str">
        <f>F57</f>
        <v>kpl</v>
      </c>
      <c r="J57" s="150">
        <f>G57*E57</f>
        <v>0</v>
      </c>
      <c r="K57" s="145" t="s">
        <v>1</v>
      </c>
    </row>
    <row r="58" spans="1:11">
      <c r="G58" s="276"/>
    </row>
    <row r="59" spans="1:11">
      <c r="C59" s="105" t="s">
        <v>962</v>
      </c>
      <c r="D59" s="95"/>
      <c r="E59" s="96"/>
      <c r="F59" s="218"/>
      <c r="G59" s="275"/>
      <c r="H59" s="96"/>
      <c r="I59" s="100"/>
      <c r="J59" s="96"/>
      <c r="K59" s="103"/>
    </row>
    <row r="60" spans="1:11" ht="135">
      <c r="C60" s="65"/>
      <c r="D60" s="196" t="s">
        <v>794</v>
      </c>
      <c r="E60" s="65"/>
      <c r="F60" s="222"/>
      <c r="G60" s="291"/>
      <c r="H60" s="223"/>
      <c r="I60" s="224"/>
      <c r="J60" s="223"/>
    </row>
    <row r="61" spans="1:11">
      <c r="D61" s="195" t="s">
        <v>618</v>
      </c>
      <c r="G61" s="276"/>
      <c r="I61" s="92"/>
    </row>
    <row r="62" spans="1:11">
      <c r="D62" s="196" t="s">
        <v>795</v>
      </c>
      <c r="G62" s="276"/>
    </row>
    <row r="63" spans="1:11">
      <c r="D63" s="197" t="s">
        <v>619</v>
      </c>
      <c r="G63" s="276"/>
    </row>
    <row r="64" spans="1:11">
      <c r="D64" s="197" t="s">
        <v>620</v>
      </c>
      <c r="G64" s="276"/>
    </row>
    <row r="65" spans="3:11">
      <c r="D65" s="197" t="s">
        <v>621</v>
      </c>
      <c r="G65" s="276"/>
    </row>
    <row r="66" spans="3:11">
      <c r="D66" s="197" t="s">
        <v>622</v>
      </c>
      <c r="G66" s="276"/>
    </row>
    <row r="67" spans="3:11">
      <c r="D67" s="197" t="s">
        <v>623</v>
      </c>
      <c r="G67" s="276"/>
    </row>
    <row r="68" spans="3:11">
      <c r="E68" s="149">
        <v>1</v>
      </c>
      <c r="F68" s="219" t="s">
        <v>613</v>
      </c>
      <c r="G68" s="286"/>
      <c r="H68" s="151" t="s">
        <v>10</v>
      </c>
      <c r="I68" s="152" t="str">
        <f>F68</f>
        <v>kpl</v>
      </c>
      <c r="J68" s="150">
        <f>G68*E68</f>
        <v>0</v>
      </c>
      <c r="K68" s="145" t="s">
        <v>1</v>
      </c>
    </row>
    <row r="69" spans="3:11">
      <c r="G69" s="276"/>
    </row>
    <row r="70" spans="3:11">
      <c r="C70" s="105" t="s">
        <v>963</v>
      </c>
      <c r="D70" s="95"/>
      <c r="E70" s="96"/>
      <c r="F70" s="218"/>
      <c r="G70" s="275"/>
      <c r="H70" s="96"/>
      <c r="I70" s="100"/>
      <c r="J70" s="96"/>
      <c r="K70" s="103"/>
    </row>
    <row r="71" spans="3:11" ht="30">
      <c r="C71" s="65"/>
      <c r="D71" s="196" t="s">
        <v>624</v>
      </c>
      <c r="E71" s="65"/>
      <c r="F71" s="222"/>
      <c r="G71" s="291"/>
      <c r="H71" s="223"/>
      <c r="I71" s="224"/>
      <c r="J71" s="223"/>
    </row>
    <row r="72" spans="3:11">
      <c r="D72" s="196" t="s">
        <v>625</v>
      </c>
      <c r="G72" s="276"/>
      <c r="I72" s="92"/>
    </row>
    <row r="73" spans="3:11">
      <c r="E73" s="149">
        <v>1</v>
      </c>
      <c r="F73" s="219" t="s">
        <v>613</v>
      </c>
      <c r="G73" s="286"/>
      <c r="H73" s="151" t="s">
        <v>10</v>
      </c>
      <c r="I73" s="152" t="str">
        <f>F73</f>
        <v>kpl</v>
      </c>
      <c r="J73" s="150">
        <f>G73*E73</f>
        <v>0</v>
      </c>
      <c r="K73" s="145" t="s">
        <v>1</v>
      </c>
    </row>
    <row r="74" spans="3:11">
      <c r="G74" s="276"/>
    </row>
    <row r="75" spans="3:11">
      <c r="C75" s="105" t="s">
        <v>964</v>
      </c>
      <c r="D75" s="95"/>
      <c r="E75" s="96"/>
      <c r="F75" s="218"/>
      <c r="G75" s="275"/>
      <c r="H75" s="96"/>
      <c r="I75" s="100"/>
      <c r="J75" s="96"/>
      <c r="K75" s="103"/>
    </row>
    <row r="76" spans="3:11" ht="33.75" customHeight="1">
      <c r="C76" s="65"/>
      <c r="D76" s="196" t="s">
        <v>626</v>
      </c>
      <c r="E76" s="65"/>
      <c r="F76" s="222"/>
      <c r="G76" s="291"/>
      <c r="H76" s="223"/>
      <c r="I76" s="224"/>
      <c r="J76" s="223"/>
    </row>
    <row r="77" spans="3:11">
      <c r="D77" s="196" t="s">
        <v>627</v>
      </c>
      <c r="G77" s="276"/>
      <c r="I77" s="92"/>
    </row>
    <row r="78" spans="3:11">
      <c r="E78" s="149">
        <v>2</v>
      </c>
      <c r="F78" s="219" t="s">
        <v>15</v>
      </c>
      <c r="G78" s="286"/>
      <c r="H78" s="151" t="s">
        <v>10</v>
      </c>
      <c r="I78" s="152" t="str">
        <f>F78</f>
        <v>kom</v>
      </c>
      <c r="J78" s="150">
        <f>G78*E78</f>
        <v>0</v>
      </c>
      <c r="K78" s="145" t="s">
        <v>1</v>
      </c>
    </row>
    <row r="79" spans="3:11">
      <c r="G79" s="276"/>
    </row>
    <row r="80" spans="3:11">
      <c r="C80" s="105" t="s">
        <v>965</v>
      </c>
      <c r="D80" s="95"/>
      <c r="E80" s="96"/>
      <c r="F80" s="218"/>
      <c r="G80" s="275"/>
      <c r="H80" s="96"/>
      <c r="I80" s="100"/>
      <c r="J80" s="96"/>
      <c r="K80" s="103"/>
    </row>
    <row r="81" spans="3:11" ht="33.75" customHeight="1">
      <c r="C81" s="65"/>
      <c r="D81" s="196" t="s">
        <v>628</v>
      </c>
      <c r="E81" s="65"/>
      <c r="F81" s="222"/>
      <c r="G81" s="291"/>
      <c r="H81" s="223"/>
      <c r="I81" s="224"/>
      <c r="J81" s="223"/>
    </row>
    <row r="82" spans="3:11">
      <c r="D82" s="196" t="s">
        <v>627</v>
      </c>
      <c r="G82" s="276"/>
      <c r="I82" s="92"/>
    </row>
    <row r="83" spans="3:11">
      <c r="E83" s="149">
        <v>1</v>
      </c>
      <c r="F83" s="219" t="s">
        <v>15</v>
      </c>
      <c r="G83" s="286"/>
      <c r="H83" s="151" t="s">
        <v>10</v>
      </c>
      <c r="I83" s="152" t="str">
        <f>F83</f>
        <v>kom</v>
      </c>
      <c r="J83" s="150">
        <f>G83*E83</f>
        <v>0</v>
      </c>
      <c r="K83" s="145" t="s">
        <v>1</v>
      </c>
    </row>
    <row r="84" spans="3:11">
      <c r="G84" s="276"/>
    </row>
    <row r="85" spans="3:11">
      <c r="C85" s="105" t="s">
        <v>966</v>
      </c>
      <c r="D85" s="95"/>
      <c r="E85" s="96"/>
      <c r="F85" s="218"/>
      <c r="G85" s="275"/>
      <c r="H85" s="96"/>
      <c r="I85" s="100"/>
      <c r="J85" s="96"/>
      <c r="K85" s="103"/>
    </row>
    <row r="86" spans="3:11" ht="140.25" customHeight="1">
      <c r="C86" s="65"/>
      <c r="D86" s="196" t="s">
        <v>629</v>
      </c>
      <c r="E86" s="65"/>
      <c r="F86" s="222"/>
      <c r="G86" s="291"/>
      <c r="H86" s="223"/>
      <c r="I86" s="224"/>
      <c r="J86" s="223"/>
    </row>
    <row r="87" spans="3:11">
      <c r="D87" s="196"/>
      <c r="G87" s="276"/>
      <c r="I87" s="92"/>
    </row>
    <row r="88" spans="3:11">
      <c r="D88" s="178" t="s">
        <v>630</v>
      </c>
      <c r="E88" s="149">
        <v>2</v>
      </c>
      <c r="F88" s="219" t="s">
        <v>15</v>
      </c>
      <c r="G88" s="286"/>
      <c r="H88" s="151" t="s">
        <v>10</v>
      </c>
      <c r="I88" s="152" t="str">
        <f>F88</f>
        <v>kom</v>
      </c>
      <c r="J88" s="150">
        <f>G88*E88</f>
        <v>0</v>
      </c>
      <c r="K88" s="145" t="s">
        <v>1</v>
      </c>
    </row>
    <row r="89" spans="3:11">
      <c r="D89" s="178" t="s">
        <v>631</v>
      </c>
      <c r="E89" s="149">
        <v>1</v>
      </c>
      <c r="F89" s="219" t="s">
        <v>15</v>
      </c>
      <c r="G89" s="286"/>
      <c r="H89" s="151" t="s">
        <v>10</v>
      </c>
      <c r="I89" s="152" t="str">
        <f t="shared" ref="I89:I93" si="0">F89</f>
        <v>kom</v>
      </c>
      <c r="J89" s="150">
        <f t="shared" ref="J89:J93" si="1">G89*E89</f>
        <v>0</v>
      </c>
      <c r="K89" s="145" t="s">
        <v>1</v>
      </c>
    </row>
    <row r="90" spans="3:11">
      <c r="D90" s="178" t="s">
        <v>632</v>
      </c>
      <c r="E90" s="149">
        <v>1</v>
      </c>
      <c r="F90" s="219" t="s">
        <v>15</v>
      </c>
      <c r="G90" s="286"/>
      <c r="H90" s="151" t="s">
        <v>10</v>
      </c>
      <c r="I90" s="152" t="str">
        <f t="shared" si="0"/>
        <v>kom</v>
      </c>
      <c r="J90" s="150">
        <f t="shared" si="1"/>
        <v>0</v>
      </c>
      <c r="K90" s="145" t="s">
        <v>1</v>
      </c>
    </row>
    <row r="91" spans="3:11">
      <c r="D91" s="178" t="s">
        <v>633</v>
      </c>
      <c r="E91" s="149">
        <v>1</v>
      </c>
      <c r="F91" s="219" t="s">
        <v>15</v>
      </c>
      <c r="G91" s="286"/>
      <c r="H91" s="151" t="s">
        <v>10</v>
      </c>
      <c r="I91" s="152" t="str">
        <f t="shared" si="0"/>
        <v>kom</v>
      </c>
      <c r="J91" s="150">
        <f t="shared" si="1"/>
        <v>0</v>
      </c>
      <c r="K91" s="145" t="s">
        <v>1</v>
      </c>
    </row>
    <row r="92" spans="3:11">
      <c r="D92" s="178" t="s">
        <v>634</v>
      </c>
      <c r="E92" s="149">
        <v>4</v>
      </c>
      <c r="F92" s="219" t="s">
        <v>15</v>
      </c>
      <c r="G92" s="286"/>
      <c r="H92" s="151" t="s">
        <v>10</v>
      </c>
      <c r="I92" s="152" t="str">
        <f t="shared" si="0"/>
        <v>kom</v>
      </c>
      <c r="J92" s="150">
        <f t="shared" si="1"/>
        <v>0</v>
      </c>
      <c r="K92" s="145" t="s">
        <v>1</v>
      </c>
    </row>
    <row r="93" spans="3:11">
      <c r="D93" s="178" t="s">
        <v>635</v>
      </c>
      <c r="E93" s="149">
        <v>5</v>
      </c>
      <c r="F93" s="219" t="s">
        <v>15</v>
      </c>
      <c r="G93" s="286"/>
      <c r="H93" s="151" t="s">
        <v>10</v>
      </c>
      <c r="I93" s="152" t="str">
        <f t="shared" si="0"/>
        <v>kom</v>
      </c>
      <c r="J93" s="150">
        <f t="shared" si="1"/>
        <v>0</v>
      </c>
      <c r="K93" s="145" t="s">
        <v>1</v>
      </c>
    </row>
    <row r="94" spans="3:11">
      <c r="G94" s="276"/>
    </row>
    <row r="95" spans="3:11">
      <c r="C95" s="105" t="s">
        <v>967</v>
      </c>
      <c r="D95" s="95"/>
      <c r="E95" s="96"/>
      <c r="F95" s="218"/>
      <c r="G95" s="275"/>
      <c r="H95" s="96"/>
      <c r="I95" s="100"/>
      <c r="J95" s="96"/>
      <c r="K95" s="103"/>
    </row>
    <row r="96" spans="3:11" ht="101.25" customHeight="1">
      <c r="C96" s="65"/>
      <c r="D96" s="196" t="s">
        <v>636</v>
      </c>
      <c r="E96" s="65"/>
      <c r="F96" s="222"/>
      <c r="G96" s="291"/>
      <c r="H96" s="223"/>
      <c r="I96" s="224"/>
      <c r="J96" s="223"/>
    </row>
    <row r="97" spans="2:11">
      <c r="D97" s="196"/>
      <c r="G97" s="276"/>
      <c r="I97" s="92"/>
    </row>
    <row r="98" spans="2:11">
      <c r="D98" s="196" t="s">
        <v>637</v>
      </c>
      <c r="E98" s="149">
        <v>2</v>
      </c>
      <c r="F98" s="219" t="s">
        <v>15</v>
      </c>
      <c r="G98" s="286"/>
      <c r="H98" s="151" t="s">
        <v>10</v>
      </c>
      <c r="I98" s="152" t="str">
        <f>F98</f>
        <v>kom</v>
      </c>
      <c r="J98" s="150">
        <f>G98*E98</f>
        <v>0</v>
      </c>
      <c r="K98" s="145" t="s">
        <v>1</v>
      </c>
    </row>
    <row r="99" spans="2:11">
      <c r="G99" s="276"/>
    </row>
    <row r="100" spans="2:11">
      <c r="C100" s="105" t="s">
        <v>968</v>
      </c>
      <c r="D100" s="95"/>
      <c r="E100" s="96"/>
      <c r="F100" s="218"/>
      <c r="G100" s="275"/>
      <c r="H100" s="96"/>
      <c r="I100" s="100"/>
      <c r="J100" s="96"/>
      <c r="K100" s="103"/>
    </row>
    <row r="101" spans="2:11" ht="219.75" customHeight="1">
      <c r="C101" s="65"/>
      <c r="D101" s="196" t="s">
        <v>638</v>
      </c>
      <c r="E101" s="65"/>
      <c r="F101" s="222"/>
      <c r="G101" s="291"/>
      <c r="H101" s="223"/>
      <c r="I101" s="224"/>
      <c r="J101" s="223"/>
    </row>
    <row r="102" spans="2:11">
      <c r="D102" s="196"/>
      <c r="E102" s="149">
        <v>14</v>
      </c>
      <c r="F102" s="219" t="s">
        <v>15</v>
      </c>
      <c r="G102" s="286"/>
      <c r="H102" s="151" t="s">
        <v>10</v>
      </c>
      <c r="I102" s="152" t="str">
        <f>F102</f>
        <v>kom</v>
      </c>
      <c r="J102" s="150">
        <f>G102*E102</f>
        <v>0</v>
      </c>
      <c r="K102" s="145" t="s">
        <v>1</v>
      </c>
    </row>
    <row r="103" spans="2:11">
      <c r="G103" s="276"/>
    </row>
    <row r="104" spans="2:11">
      <c r="B104" s="225"/>
      <c r="C104" s="105" t="s">
        <v>639</v>
      </c>
      <c r="D104" s="95"/>
      <c r="E104" s="96"/>
      <c r="F104" s="218"/>
      <c r="G104" s="275"/>
      <c r="H104" s="96"/>
      <c r="I104" s="100"/>
      <c r="J104" s="96"/>
      <c r="K104" s="103"/>
    </row>
    <row r="105" spans="2:11" ht="66.75" customHeight="1">
      <c r="C105" s="65"/>
      <c r="D105" s="196" t="s">
        <v>640</v>
      </c>
      <c r="E105" s="65"/>
      <c r="F105" s="222"/>
      <c r="G105" s="291"/>
      <c r="H105" s="223"/>
      <c r="I105" s="224"/>
      <c r="J105" s="223"/>
    </row>
    <row r="106" spans="2:11">
      <c r="D106" s="196"/>
      <c r="E106" s="149">
        <v>2</v>
      </c>
      <c r="F106" s="219" t="s">
        <v>15</v>
      </c>
      <c r="G106" s="286"/>
      <c r="H106" s="151" t="s">
        <v>10</v>
      </c>
      <c r="I106" s="152" t="str">
        <f>F106</f>
        <v>kom</v>
      </c>
      <c r="J106" s="150">
        <f>G106*E106</f>
        <v>0</v>
      </c>
      <c r="K106" s="145" t="s">
        <v>1</v>
      </c>
    </row>
    <row r="107" spans="2:11">
      <c r="G107" s="276"/>
    </row>
    <row r="108" spans="2:11">
      <c r="B108" s="225"/>
      <c r="C108" s="105" t="s">
        <v>641</v>
      </c>
      <c r="D108" s="95"/>
      <c r="E108" s="96"/>
      <c r="F108" s="218"/>
      <c r="G108" s="275"/>
      <c r="H108" s="96"/>
      <c r="I108" s="100"/>
      <c r="J108" s="96"/>
      <c r="K108" s="103"/>
    </row>
    <row r="109" spans="2:11" ht="51.75" customHeight="1">
      <c r="C109" s="65"/>
      <c r="D109" s="196" t="s">
        <v>642</v>
      </c>
      <c r="E109" s="65"/>
      <c r="F109" s="222"/>
      <c r="G109" s="291"/>
      <c r="H109" s="223"/>
      <c r="I109" s="224"/>
      <c r="J109" s="223"/>
    </row>
    <row r="110" spans="2:11">
      <c r="D110" s="196"/>
      <c r="E110" s="149">
        <v>14</v>
      </c>
      <c r="F110" s="219" t="s">
        <v>15</v>
      </c>
      <c r="G110" s="286"/>
      <c r="H110" s="151" t="s">
        <v>10</v>
      </c>
      <c r="I110" s="152" t="str">
        <f t="shared" ref="I110" si="2">F110</f>
        <v>kom</v>
      </c>
      <c r="J110" s="150">
        <f t="shared" ref="J110" si="3">G110*E110</f>
        <v>0</v>
      </c>
      <c r="K110" s="145" t="s">
        <v>1</v>
      </c>
    </row>
    <row r="111" spans="2:11">
      <c r="B111" s="225"/>
      <c r="C111" s="105" t="s">
        <v>643</v>
      </c>
      <c r="D111" s="95"/>
      <c r="E111" s="96"/>
      <c r="F111" s="218"/>
      <c r="G111" s="275"/>
      <c r="H111" s="96"/>
      <c r="I111" s="100"/>
      <c r="J111" s="96"/>
      <c r="K111" s="103"/>
    </row>
    <row r="112" spans="2:11" ht="33.75" customHeight="1">
      <c r="C112" s="65"/>
      <c r="D112" s="196" t="s">
        <v>644</v>
      </c>
      <c r="E112" s="65"/>
      <c r="F112" s="222"/>
      <c r="G112" s="291"/>
      <c r="H112" s="223"/>
      <c r="I112" s="224"/>
      <c r="J112" s="223"/>
    </row>
    <row r="113" spans="2:11">
      <c r="D113" s="196"/>
      <c r="E113" s="149">
        <v>16</v>
      </c>
      <c r="F113" s="219" t="s">
        <v>15</v>
      </c>
      <c r="G113" s="286"/>
      <c r="H113" s="151" t="s">
        <v>10</v>
      </c>
      <c r="I113" s="152" t="str">
        <f t="shared" ref="I113" si="4">F113</f>
        <v>kom</v>
      </c>
      <c r="J113" s="150">
        <f t="shared" ref="J113" si="5">G113*E113</f>
        <v>0</v>
      </c>
      <c r="K113" s="145" t="s">
        <v>1</v>
      </c>
    </row>
    <row r="114" spans="2:11">
      <c r="G114" s="276"/>
    </row>
    <row r="115" spans="2:11">
      <c r="B115" s="225"/>
      <c r="C115" s="105" t="s">
        <v>645</v>
      </c>
      <c r="D115" s="95"/>
      <c r="E115" s="96"/>
      <c r="F115" s="218"/>
      <c r="G115" s="275"/>
      <c r="H115" s="96"/>
      <c r="I115" s="100"/>
      <c r="J115" s="96"/>
      <c r="K115" s="103"/>
    </row>
    <row r="116" spans="2:11" ht="66.75" customHeight="1">
      <c r="C116" s="65"/>
      <c r="D116" s="196" t="s">
        <v>646</v>
      </c>
      <c r="E116" s="65"/>
      <c r="F116" s="222"/>
      <c r="G116" s="291"/>
      <c r="H116" s="223"/>
      <c r="I116" s="224"/>
      <c r="J116" s="223"/>
    </row>
    <row r="117" spans="2:11">
      <c r="D117" s="196"/>
      <c r="E117" s="149">
        <v>32</v>
      </c>
      <c r="F117" s="219" t="s">
        <v>15</v>
      </c>
      <c r="G117" s="286"/>
      <c r="H117" s="151" t="s">
        <v>10</v>
      </c>
      <c r="I117" s="152" t="str">
        <f>F117</f>
        <v>kom</v>
      </c>
      <c r="J117" s="150">
        <f>G117*E117</f>
        <v>0</v>
      </c>
      <c r="K117" s="145" t="s">
        <v>1</v>
      </c>
    </row>
    <row r="118" spans="2:11">
      <c r="G118" s="276"/>
    </row>
    <row r="119" spans="2:11">
      <c r="B119" s="225"/>
      <c r="C119" s="105" t="s">
        <v>647</v>
      </c>
      <c r="D119" s="95"/>
      <c r="E119" s="96"/>
      <c r="F119" s="218"/>
      <c r="G119" s="275"/>
      <c r="H119" s="96"/>
      <c r="I119" s="100"/>
      <c r="J119" s="96"/>
      <c r="K119" s="103"/>
    </row>
    <row r="120" spans="2:11" ht="66.75" customHeight="1">
      <c r="C120" s="65"/>
      <c r="D120" s="196" t="s">
        <v>648</v>
      </c>
      <c r="E120" s="65"/>
      <c r="F120" s="222"/>
      <c r="G120" s="291"/>
      <c r="H120" s="223"/>
      <c r="I120" s="224"/>
      <c r="J120" s="223"/>
    </row>
    <row r="121" spans="2:11">
      <c r="D121" s="196"/>
      <c r="E121" s="149">
        <v>32</v>
      </c>
      <c r="F121" s="219" t="s">
        <v>15</v>
      </c>
      <c r="G121" s="286"/>
      <c r="H121" s="151" t="s">
        <v>10</v>
      </c>
      <c r="I121" s="152" t="str">
        <f>F121</f>
        <v>kom</v>
      </c>
      <c r="J121" s="150">
        <f>G121*E121</f>
        <v>0</v>
      </c>
      <c r="K121" s="145" t="s">
        <v>1</v>
      </c>
    </row>
    <row r="122" spans="2:11">
      <c r="B122" s="225"/>
      <c r="C122" s="105" t="s">
        <v>649</v>
      </c>
      <c r="D122" s="95"/>
      <c r="E122" s="96"/>
      <c r="F122" s="218"/>
      <c r="G122" s="275"/>
      <c r="H122" s="96"/>
      <c r="I122" s="100"/>
      <c r="J122" s="96"/>
      <c r="K122" s="103"/>
    </row>
    <row r="123" spans="2:11" ht="84.75" customHeight="1">
      <c r="C123" s="65"/>
      <c r="D123" s="196" t="s">
        <v>650</v>
      </c>
      <c r="E123" s="65"/>
      <c r="F123" s="222"/>
      <c r="G123" s="291"/>
      <c r="H123" s="223"/>
      <c r="I123" s="224"/>
      <c r="J123" s="223"/>
    </row>
    <row r="124" spans="2:11">
      <c r="D124" s="178" t="s">
        <v>651</v>
      </c>
      <c r="E124" s="149">
        <v>2</v>
      </c>
      <c r="F124" s="219" t="s">
        <v>15</v>
      </c>
      <c r="G124" s="286"/>
      <c r="H124" s="151" t="s">
        <v>10</v>
      </c>
      <c r="I124" s="152" t="str">
        <f>F124</f>
        <v>kom</v>
      </c>
      <c r="J124" s="150">
        <f>G124*E124</f>
        <v>0</v>
      </c>
      <c r="K124" s="145" t="s">
        <v>1</v>
      </c>
    </row>
    <row r="125" spans="2:11">
      <c r="D125" s="178" t="s">
        <v>652</v>
      </c>
      <c r="E125" s="149">
        <v>1</v>
      </c>
      <c r="F125" s="219" t="s">
        <v>15</v>
      </c>
      <c r="G125" s="286"/>
      <c r="H125" s="151" t="s">
        <v>10</v>
      </c>
      <c r="I125" s="152" t="str">
        <f>F125</f>
        <v>kom</v>
      </c>
      <c r="J125" s="150">
        <f>G125*E125</f>
        <v>0</v>
      </c>
      <c r="K125" s="145" t="s">
        <v>1</v>
      </c>
    </row>
    <row r="126" spans="2:11">
      <c r="G126" s="276"/>
    </row>
    <row r="127" spans="2:11">
      <c r="B127" s="225"/>
      <c r="C127" s="96" t="s">
        <v>653</v>
      </c>
      <c r="D127" s="95"/>
      <c r="E127" s="96"/>
      <c r="F127" s="218"/>
      <c r="G127" s="275"/>
      <c r="H127" s="96"/>
      <c r="I127" s="100"/>
      <c r="J127" s="96"/>
      <c r="K127" s="103"/>
    </row>
    <row r="128" spans="2:11" ht="96.75" customHeight="1">
      <c r="C128" s="65"/>
      <c r="D128" s="198" t="s">
        <v>654</v>
      </c>
      <c r="E128" s="65"/>
      <c r="F128" s="222"/>
      <c r="G128" s="291"/>
      <c r="H128" s="223"/>
      <c r="I128" s="224"/>
      <c r="J128" s="223"/>
    </row>
    <row r="129" spans="2:11">
      <c r="D129" s="178"/>
      <c r="E129" s="149">
        <v>3</v>
      </c>
      <c r="F129" s="219" t="s">
        <v>15</v>
      </c>
      <c r="G129" s="286"/>
      <c r="H129" s="151" t="s">
        <v>10</v>
      </c>
      <c r="I129" s="152" t="str">
        <f>F129</f>
        <v>kom</v>
      </c>
      <c r="J129" s="150">
        <f>G129*E129</f>
        <v>0</v>
      </c>
      <c r="K129" s="145" t="s">
        <v>1</v>
      </c>
    </row>
    <row r="130" spans="2:11">
      <c r="G130" s="276"/>
    </row>
    <row r="131" spans="2:11">
      <c r="B131" s="225"/>
      <c r="C131" s="105" t="s">
        <v>655</v>
      </c>
      <c r="D131" s="95"/>
      <c r="E131" s="96"/>
      <c r="F131" s="218"/>
      <c r="G131" s="275"/>
      <c r="H131" s="96"/>
      <c r="I131" s="100"/>
      <c r="J131" s="96"/>
      <c r="K131" s="103"/>
    </row>
    <row r="132" spans="2:11" ht="37.5" customHeight="1">
      <c r="C132" s="65"/>
      <c r="D132" s="196" t="s">
        <v>656</v>
      </c>
      <c r="E132" s="65"/>
      <c r="F132" s="222"/>
      <c r="G132" s="291"/>
      <c r="H132" s="223"/>
      <c r="I132" s="224"/>
      <c r="J132" s="223"/>
    </row>
    <row r="133" spans="2:11">
      <c r="D133" s="178"/>
      <c r="E133" s="149">
        <v>6</v>
      </c>
      <c r="F133" s="219" t="s">
        <v>15</v>
      </c>
      <c r="G133" s="286"/>
      <c r="H133" s="151" t="s">
        <v>10</v>
      </c>
      <c r="I133" s="152" t="str">
        <f>F133</f>
        <v>kom</v>
      </c>
      <c r="J133" s="150">
        <f>G133*E133</f>
        <v>0</v>
      </c>
      <c r="K133" s="145" t="s">
        <v>1</v>
      </c>
    </row>
    <row r="134" spans="2:11">
      <c r="G134" s="276"/>
    </row>
    <row r="135" spans="2:11">
      <c r="B135" s="225"/>
      <c r="C135" s="105" t="s">
        <v>657</v>
      </c>
      <c r="D135" s="95"/>
      <c r="E135" s="96"/>
      <c r="F135" s="218"/>
      <c r="G135" s="275"/>
      <c r="H135" s="96"/>
      <c r="I135" s="100"/>
      <c r="J135" s="96"/>
      <c r="K135" s="103"/>
    </row>
    <row r="136" spans="2:11" ht="144.75" customHeight="1">
      <c r="C136" s="65"/>
      <c r="D136" s="196" t="s">
        <v>658</v>
      </c>
      <c r="E136" s="65"/>
      <c r="F136" s="222"/>
      <c r="G136" s="291"/>
      <c r="H136" s="223"/>
      <c r="I136" s="224"/>
      <c r="J136" s="223"/>
    </row>
    <row r="137" spans="2:11">
      <c r="D137" s="196" t="s">
        <v>659</v>
      </c>
      <c r="E137" s="149">
        <v>440</v>
      </c>
      <c r="F137" s="219" t="s">
        <v>270</v>
      </c>
      <c r="G137" s="286"/>
      <c r="H137" s="151" t="s">
        <v>10</v>
      </c>
      <c r="I137" s="152" t="str">
        <f>F137</f>
        <v>m</v>
      </c>
      <c r="J137" s="150">
        <f>G137*E137</f>
        <v>0</v>
      </c>
      <c r="K137" s="145" t="s">
        <v>1</v>
      </c>
    </row>
    <row r="138" spans="2:11">
      <c r="G138" s="276"/>
    </row>
    <row r="139" spans="2:11">
      <c r="B139" s="225"/>
      <c r="C139" s="96" t="s">
        <v>660</v>
      </c>
      <c r="D139" s="95"/>
      <c r="E139" s="96"/>
      <c r="F139" s="218"/>
      <c r="G139" s="275"/>
      <c r="H139" s="96"/>
      <c r="I139" s="100"/>
      <c r="J139" s="96"/>
      <c r="K139" s="103"/>
    </row>
    <row r="140" spans="2:11" ht="154.5" customHeight="1">
      <c r="C140" s="65"/>
      <c r="D140" s="196" t="s">
        <v>661</v>
      </c>
      <c r="E140" s="65"/>
      <c r="F140" s="222"/>
      <c r="G140" s="291"/>
      <c r="H140" s="223"/>
      <c r="I140" s="224"/>
      <c r="J140" s="223"/>
    </row>
    <row r="141" spans="2:11">
      <c r="D141" s="196" t="s">
        <v>662</v>
      </c>
      <c r="E141" s="149">
        <v>60</v>
      </c>
      <c r="F141" s="219" t="s">
        <v>270</v>
      </c>
      <c r="G141" s="286"/>
      <c r="H141" s="151" t="s">
        <v>10</v>
      </c>
      <c r="I141" s="152" t="str">
        <f>F141</f>
        <v>m</v>
      </c>
      <c r="J141" s="150">
        <f>G141*E141</f>
        <v>0</v>
      </c>
      <c r="K141" s="145" t="s">
        <v>1</v>
      </c>
    </row>
    <row r="142" spans="2:11">
      <c r="D142" s="196"/>
      <c r="E142" s="149"/>
      <c r="F142" s="219"/>
      <c r="G142" s="286"/>
      <c r="H142" s="151"/>
      <c r="I142" s="152"/>
      <c r="J142" s="150"/>
      <c r="K142" s="145"/>
    </row>
    <row r="143" spans="2:11">
      <c r="B143" s="225"/>
      <c r="C143" s="96" t="s">
        <v>663</v>
      </c>
      <c r="D143" s="95"/>
      <c r="E143" s="96"/>
      <c r="F143" s="218"/>
      <c r="G143" s="275"/>
      <c r="H143" s="96"/>
      <c r="I143" s="100"/>
      <c r="J143" s="96"/>
      <c r="K143" s="103"/>
    </row>
    <row r="144" spans="2:11" ht="28.5" customHeight="1">
      <c r="C144" s="65"/>
      <c r="D144" s="198" t="s">
        <v>664</v>
      </c>
      <c r="E144" s="65"/>
      <c r="F144" s="222"/>
      <c r="G144" s="291"/>
      <c r="H144" s="223"/>
      <c r="I144" s="224"/>
      <c r="J144" s="223"/>
    </row>
    <row r="145" spans="2:11">
      <c r="D145" s="196"/>
      <c r="E145" s="149">
        <v>3</v>
      </c>
      <c r="F145" s="219" t="s">
        <v>665</v>
      </c>
      <c r="G145" s="286"/>
      <c r="H145" s="151" t="s">
        <v>10</v>
      </c>
      <c r="I145" s="152" t="str">
        <f>F145</f>
        <v>set</v>
      </c>
      <c r="J145" s="150">
        <f>G145*E145</f>
        <v>0</v>
      </c>
      <c r="K145" s="145" t="s">
        <v>1</v>
      </c>
    </row>
    <row r="146" spans="2:11">
      <c r="G146" s="276"/>
    </row>
    <row r="147" spans="2:11">
      <c r="B147" s="225"/>
      <c r="C147" s="96" t="s">
        <v>666</v>
      </c>
      <c r="D147" s="95"/>
      <c r="E147" s="96"/>
      <c r="F147" s="218"/>
      <c r="G147" s="275"/>
      <c r="H147" s="96"/>
      <c r="I147" s="100"/>
      <c r="J147" s="96"/>
      <c r="K147" s="103"/>
    </row>
    <row r="148" spans="2:11" ht="33" customHeight="1">
      <c r="C148" s="65"/>
      <c r="D148" s="196" t="s">
        <v>667</v>
      </c>
      <c r="E148" s="65"/>
      <c r="F148" s="222"/>
      <c r="G148" s="291"/>
      <c r="H148" s="223"/>
      <c r="I148" s="224"/>
      <c r="J148" s="223"/>
    </row>
    <row r="149" spans="2:11">
      <c r="D149" s="196"/>
      <c r="E149" s="149">
        <v>220</v>
      </c>
      <c r="F149" s="219" t="s">
        <v>15</v>
      </c>
      <c r="G149" s="286"/>
      <c r="H149" s="151" t="s">
        <v>10</v>
      </c>
      <c r="I149" s="152" t="str">
        <f>F149</f>
        <v>kom</v>
      </c>
      <c r="J149" s="150">
        <f>G149*E149</f>
        <v>0</v>
      </c>
      <c r="K149" s="145" t="s">
        <v>1</v>
      </c>
    </row>
    <row r="150" spans="2:11">
      <c r="G150" s="276"/>
    </row>
    <row r="151" spans="2:11">
      <c r="B151" s="225"/>
      <c r="C151" s="96" t="s">
        <v>668</v>
      </c>
      <c r="D151" s="95"/>
      <c r="E151" s="96"/>
      <c r="F151" s="218"/>
      <c r="G151" s="275"/>
      <c r="H151" s="96"/>
      <c r="I151" s="100"/>
      <c r="J151" s="96"/>
      <c r="K151" s="103"/>
    </row>
    <row r="152" spans="2:11" ht="68.25" customHeight="1">
      <c r="C152" s="65"/>
      <c r="D152" s="194" t="s">
        <v>669</v>
      </c>
      <c r="E152" s="65"/>
      <c r="F152" s="222"/>
      <c r="G152" s="291"/>
      <c r="H152" s="223"/>
      <c r="I152" s="224"/>
      <c r="J152" s="223"/>
    </row>
    <row r="153" spans="2:11">
      <c r="D153" s="196"/>
      <c r="E153" s="149">
        <v>1</v>
      </c>
      <c r="F153" s="219" t="s">
        <v>613</v>
      </c>
      <c r="G153" s="286"/>
      <c r="H153" s="151" t="s">
        <v>10</v>
      </c>
      <c r="I153" s="152" t="str">
        <f>F153</f>
        <v>kpl</v>
      </c>
      <c r="J153" s="150">
        <f>G153*E153</f>
        <v>0</v>
      </c>
      <c r="K153" s="145" t="s">
        <v>1</v>
      </c>
    </row>
    <row r="154" spans="2:11">
      <c r="G154" s="276"/>
    </row>
    <row r="155" spans="2:11">
      <c r="B155" s="225"/>
      <c r="C155" s="96" t="s">
        <v>670</v>
      </c>
      <c r="D155" s="95"/>
      <c r="E155" s="96"/>
      <c r="F155" s="218"/>
      <c r="G155" s="275"/>
      <c r="H155" s="96"/>
      <c r="I155" s="100"/>
      <c r="J155" s="96"/>
      <c r="K155" s="103"/>
    </row>
    <row r="156" spans="2:11" ht="84.75" customHeight="1">
      <c r="C156" s="65"/>
      <c r="D156" s="197" t="s">
        <v>948</v>
      </c>
      <c r="E156" s="65"/>
      <c r="F156" s="222"/>
      <c r="G156" s="291"/>
      <c r="H156" s="223"/>
      <c r="I156" s="224"/>
      <c r="J156" s="223"/>
    </row>
    <row r="157" spans="2:11">
      <c r="D157" s="196"/>
      <c r="E157" s="149">
        <v>1</v>
      </c>
      <c r="F157" s="219" t="s">
        <v>613</v>
      </c>
      <c r="G157" s="286"/>
      <c r="H157" s="151" t="s">
        <v>10</v>
      </c>
      <c r="I157" s="152" t="str">
        <f t="shared" ref="I157" si="6">F157</f>
        <v>kpl</v>
      </c>
      <c r="J157" s="150">
        <f t="shared" ref="J157" si="7">G157*E157</f>
        <v>0</v>
      </c>
      <c r="K157" s="145" t="s">
        <v>1</v>
      </c>
    </row>
    <row r="158" spans="2:11">
      <c r="D158" s="196"/>
      <c r="E158" s="149"/>
      <c r="F158" s="219"/>
      <c r="G158" s="286"/>
      <c r="H158" s="151"/>
      <c r="I158" s="152"/>
      <c r="J158" s="150"/>
      <c r="K158" s="145"/>
    </row>
    <row r="159" spans="2:11">
      <c r="B159" s="225"/>
      <c r="C159" s="96" t="s">
        <v>671</v>
      </c>
      <c r="D159" s="95"/>
      <c r="E159" s="96"/>
      <c r="F159" s="218"/>
      <c r="G159" s="275"/>
      <c r="H159" s="96"/>
      <c r="I159" s="100"/>
      <c r="J159" s="96"/>
      <c r="K159" s="103"/>
    </row>
    <row r="160" spans="2:11" ht="90.75" customHeight="1">
      <c r="C160" s="65"/>
      <c r="D160" s="194" t="s">
        <v>672</v>
      </c>
      <c r="E160" s="65"/>
      <c r="F160" s="222"/>
      <c r="G160" s="291"/>
      <c r="H160" s="223"/>
      <c r="I160" s="224"/>
      <c r="J160" s="223"/>
    </row>
    <row r="161" spans="1:11">
      <c r="D161" s="196"/>
      <c r="E161" s="149">
        <v>1</v>
      </c>
      <c r="F161" s="219" t="s">
        <v>613</v>
      </c>
      <c r="G161" s="286"/>
      <c r="H161" s="151" t="s">
        <v>10</v>
      </c>
      <c r="I161" s="152" t="str">
        <f t="shared" ref="I161" si="8">F161</f>
        <v>kpl</v>
      </c>
      <c r="J161" s="150">
        <f t="shared" ref="J161" si="9">G161*E161</f>
        <v>0</v>
      </c>
      <c r="K161" s="145" t="s">
        <v>1</v>
      </c>
    </row>
    <row r="162" spans="1:11">
      <c r="G162" s="276"/>
    </row>
    <row r="163" spans="1:11" ht="15.75" thickBot="1">
      <c r="G163" s="276"/>
    </row>
    <row r="164" spans="1:11" ht="18.75" customHeight="1" thickBot="1">
      <c r="A164" s="21" t="str">
        <f>A42</f>
        <v>D</v>
      </c>
      <c r="B164" s="22" t="str">
        <f>B42</f>
        <v>I</v>
      </c>
      <c r="C164" s="20"/>
      <c r="D164" s="20" t="str">
        <f>D42&amp;" SVEUKUPNO"</f>
        <v>ETAŽNO CENTRALNO GRIJANJE SVEUKUPNO</v>
      </c>
      <c r="E164" s="422">
        <f>SUM(J43:J163)</f>
        <v>0</v>
      </c>
      <c r="F164" s="422"/>
      <c r="G164" s="422"/>
      <c r="H164" s="422"/>
      <c r="I164" s="422"/>
      <c r="J164" s="422"/>
      <c r="K164" s="23" t="s">
        <v>1</v>
      </c>
    </row>
    <row r="165" spans="1:11">
      <c r="G165" s="276"/>
    </row>
    <row r="166" spans="1:11">
      <c r="G166" s="276"/>
    </row>
    <row r="167" spans="1:11">
      <c r="G167" s="276"/>
    </row>
    <row r="168" spans="1:11">
      <c r="G168" s="276"/>
    </row>
    <row r="169" spans="1:11">
      <c r="G169" s="276"/>
    </row>
    <row r="170" spans="1:11">
      <c r="G170" s="276"/>
    </row>
    <row r="171" spans="1:11">
      <c r="G171" s="276"/>
    </row>
    <row r="172" spans="1:11">
      <c r="G172" s="276"/>
    </row>
    <row r="173" spans="1:11">
      <c r="G173" s="276"/>
    </row>
    <row r="174" spans="1:11">
      <c r="G174" s="276"/>
    </row>
    <row r="175" spans="1:11">
      <c r="G175" s="276"/>
    </row>
    <row r="176" spans="1:11">
      <c r="G176" s="276"/>
    </row>
    <row r="177" spans="1:11">
      <c r="A177" s="2" t="s">
        <v>306</v>
      </c>
      <c r="B177" s="2" t="s">
        <v>30</v>
      </c>
      <c r="C177" s="3"/>
      <c r="D177" s="3" t="s">
        <v>780</v>
      </c>
      <c r="E177" s="3"/>
      <c r="F177" s="216"/>
      <c r="G177" s="292"/>
      <c r="H177" s="3"/>
      <c r="I177" s="17"/>
      <c r="J177" s="3"/>
      <c r="K177" s="3"/>
    </row>
    <row r="178" spans="1:11">
      <c r="G178" s="276"/>
    </row>
    <row r="179" spans="1:11">
      <c r="B179" s="225"/>
      <c r="C179" s="96" t="s">
        <v>560</v>
      </c>
      <c r="D179" s="95"/>
      <c r="E179" s="96"/>
      <c r="F179" s="218"/>
      <c r="G179" s="275"/>
      <c r="H179" s="96"/>
      <c r="I179" s="100"/>
      <c r="J179" s="96"/>
      <c r="K179" s="103"/>
    </row>
    <row r="180" spans="1:11" ht="129.75" customHeight="1">
      <c r="C180" s="65"/>
      <c r="D180" s="199" t="s">
        <v>674</v>
      </c>
      <c r="E180" s="65"/>
      <c r="F180" s="222"/>
      <c r="G180" s="291"/>
      <c r="H180" s="223"/>
      <c r="I180" s="224"/>
      <c r="J180" s="223"/>
    </row>
    <row r="181" spans="1:11" ht="30">
      <c r="D181" s="200" t="s">
        <v>675</v>
      </c>
      <c r="F181" s="92"/>
      <c r="G181" s="276"/>
      <c r="I181" s="92"/>
    </row>
    <row r="182" spans="1:11" ht="30">
      <c r="D182" s="200" t="s">
        <v>676</v>
      </c>
      <c r="G182" s="276"/>
    </row>
    <row r="183" spans="1:11">
      <c r="D183" s="200" t="s">
        <v>677</v>
      </c>
      <c r="G183" s="276"/>
    </row>
    <row r="184" spans="1:11" ht="30">
      <c r="D184" s="200" t="s">
        <v>678</v>
      </c>
      <c r="G184" s="276"/>
    </row>
    <row r="185" spans="1:11" ht="30">
      <c r="D185" s="200" t="s">
        <v>679</v>
      </c>
      <c r="G185" s="276"/>
    </row>
    <row r="186" spans="1:11" ht="30">
      <c r="D186" s="200" t="s">
        <v>680</v>
      </c>
      <c r="G186" s="276"/>
    </row>
    <row r="187" spans="1:11" ht="30">
      <c r="D187" s="200" t="s">
        <v>681</v>
      </c>
      <c r="G187" s="276"/>
    </row>
    <row r="188" spans="1:11">
      <c r="D188" s="200" t="s">
        <v>682</v>
      </c>
      <c r="G188" s="276"/>
    </row>
    <row r="189" spans="1:11">
      <c r="D189" s="200" t="s">
        <v>683</v>
      </c>
      <c r="G189" s="276"/>
    </row>
    <row r="190" spans="1:11">
      <c r="D190" s="200" t="s">
        <v>684</v>
      </c>
      <c r="G190" s="276"/>
    </row>
    <row r="191" spans="1:11">
      <c r="D191" s="200" t="s">
        <v>685</v>
      </c>
      <c r="G191" s="276"/>
    </row>
    <row r="192" spans="1:11">
      <c r="D192" s="200" t="s">
        <v>686</v>
      </c>
      <c r="G192" s="276"/>
    </row>
    <row r="193" spans="2:11">
      <c r="D193" s="200" t="s">
        <v>687</v>
      </c>
      <c r="G193" s="276"/>
    </row>
    <row r="194" spans="2:11">
      <c r="D194" s="200" t="s">
        <v>688</v>
      </c>
      <c r="G194" s="276"/>
    </row>
    <row r="195" spans="2:11" ht="30">
      <c r="D195" s="200" t="s">
        <v>689</v>
      </c>
      <c r="G195" s="276"/>
    </row>
    <row r="196" spans="2:11">
      <c r="D196" s="200" t="s">
        <v>690</v>
      </c>
      <c r="G196" s="276"/>
    </row>
    <row r="197" spans="2:11" ht="30">
      <c r="D197" s="200" t="s">
        <v>691</v>
      </c>
      <c r="G197" s="276"/>
    </row>
    <row r="198" spans="2:11" ht="30">
      <c r="D198" s="200" t="s">
        <v>692</v>
      </c>
      <c r="G198" s="276"/>
    </row>
    <row r="199" spans="2:11" ht="30">
      <c r="D199" s="200" t="s">
        <v>693</v>
      </c>
      <c r="G199" s="276"/>
    </row>
    <row r="200" spans="2:11">
      <c r="D200" s="200" t="s">
        <v>694</v>
      </c>
      <c r="G200" s="276"/>
    </row>
    <row r="201" spans="2:11">
      <c r="D201" s="200" t="s">
        <v>695</v>
      </c>
      <c r="G201" s="276"/>
    </row>
    <row r="202" spans="2:11">
      <c r="E202" s="149">
        <v>2</v>
      </c>
      <c r="F202" s="219" t="s">
        <v>15</v>
      </c>
      <c r="G202" s="286"/>
      <c r="H202" s="151" t="s">
        <v>10</v>
      </c>
      <c r="I202" s="152" t="str">
        <f>F202</f>
        <v>kom</v>
      </c>
      <c r="J202" s="150">
        <f>G202*E202</f>
        <v>0</v>
      </c>
      <c r="K202" s="145" t="s">
        <v>1</v>
      </c>
    </row>
    <row r="203" spans="2:11">
      <c r="G203" s="276"/>
    </row>
    <row r="204" spans="2:11">
      <c r="B204" s="225"/>
      <c r="C204" s="96" t="s">
        <v>561</v>
      </c>
      <c r="D204" s="95"/>
      <c r="E204" s="96"/>
      <c r="F204" s="218"/>
      <c r="G204" s="275"/>
      <c r="H204" s="96"/>
      <c r="I204" s="100"/>
      <c r="J204" s="96"/>
      <c r="K204" s="103"/>
    </row>
    <row r="205" spans="2:11" ht="129.75" customHeight="1">
      <c r="C205" s="65"/>
      <c r="D205" s="201" t="s">
        <v>696</v>
      </c>
      <c r="E205" s="65"/>
      <c r="F205" s="222"/>
      <c r="G205" s="291"/>
      <c r="H205" s="223"/>
      <c r="I205" s="224"/>
      <c r="J205" s="223"/>
    </row>
    <row r="206" spans="2:11" ht="33">
      <c r="D206" s="202" t="s">
        <v>949</v>
      </c>
      <c r="F206" s="92"/>
      <c r="G206" s="276"/>
      <c r="I206" s="92"/>
    </row>
    <row r="207" spans="2:11" ht="30">
      <c r="D207" s="202" t="s">
        <v>697</v>
      </c>
      <c r="G207" s="276"/>
    </row>
    <row r="208" spans="2:11" ht="30">
      <c r="D208" s="202" t="s">
        <v>698</v>
      </c>
      <c r="G208" s="276"/>
    </row>
    <row r="209" spans="4:7" ht="33">
      <c r="D209" s="202" t="s">
        <v>950</v>
      </c>
      <c r="G209" s="276"/>
    </row>
    <row r="210" spans="4:7" ht="30">
      <c r="D210" s="202" t="s">
        <v>699</v>
      </c>
      <c r="G210" s="276"/>
    </row>
    <row r="211" spans="4:7" ht="30">
      <c r="D211" s="202" t="s">
        <v>700</v>
      </c>
      <c r="G211" s="276"/>
    </row>
    <row r="212" spans="4:7">
      <c r="D212" s="202" t="s">
        <v>701</v>
      </c>
      <c r="G212" s="276"/>
    </row>
    <row r="213" spans="4:7">
      <c r="D213" s="202" t="s">
        <v>702</v>
      </c>
      <c r="G213" s="276"/>
    </row>
    <row r="214" spans="4:7">
      <c r="D214" s="202" t="s">
        <v>684</v>
      </c>
      <c r="G214" s="276"/>
    </row>
    <row r="215" spans="4:7">
      <c r="D215" s="202" t="s">
        <v>685</v>
      </c>
      <c r="G215" s="276"/>
    </row>
    <row r="216" spans="4:7">
      <c r="D216" s="202" t="s">
        <v>703</v>
      </c>
      <c r="G216" s="276"/>
    </row>
    <row r="217" spans="4:7">
      <c r="D217" s="202" t="s">
        <v>704</v>
      </c>
      <c r="G217" s="276"/>
    </row>
    <row r="218" spans="4:7">
      <c r="D218" s="202" t="s">
        <v>705</v>
      </c>
      <c r="G218" s="276"/>
    </row>
    <row r="219" spans="4:7">
      <c r="D219" s="202" t="s">
        <v>706</v>
      </c>
      <c r="G219" s="276"/>
    </row>
    <row r="220" spans="4:7" ht="30">
      <c r="D220" s="202" t="s">
        <v>707</v>
      </c>
      <c r="G220" s="276"/>
    </row>
    <row r="221" spans="4:7" ht="30">
      <c r="D221" s="202" t="s">
        <v>692</v>
      </c>
      <c r="G221" s="276"/>
    </row>
    <row r="222" spans="4:7" ht="30">
      <c r="D222" s="200" t="s">
        <v>693</v>
      </c>
      <c r="G222" s="276"/>
    </row>
    <row r="223" spans="4:7">
      <c r="D223" s="202" t="s">
        <v>708</v>
      </c>
      <c r="G223" s="276"/>
    </row>
    <row r="224" spans="4:7" ht="30">
      <c r="D224" s="203" t="s">
        <v>709</v>
      </c>
      <c r="G224" s="276"/>
    </row>
    <row r="225" spans="2:11">
      <c r="E225" s="149">
        <v>1</v>
      </c>
      <c r="F225" s="219" t="s">
        <v>15</v>
      </c>
      <c r="G225" s="286"/>
      <c r="H225" s="151" t="s">
        <v>10</v>
      </c>
      <c r="I225" s="152" t="str">
        <f>F225</f>
        <v>kom</v>
      </c>
      <c r="J225" s="150">
        <f>G225*E225</f>
        <v>0</v>
      </c>
      <c r="K225" s="145" t="s">
        <v>1</v>
      </c>
    </row>
    <row r="226" spans="2:11">
      <c r="G226" s="276"/>
    </row>
    <row r="227" spans="2:11">
      <c r="B227" s="225"/>
      <c r="C227" s="96" t="s">
        <v>562</v>
      </c>
      <c r="D227" s="95"/>
      <c r="E227" s="96"/>
      <c r="F227" s="218"/>
      <c r="G227" s="275"/>
      <c r="H227" s="96"/>
      <c r="I227" s="100"/>
      <c r="J227" s="96"/>
      <c r="K227" s="103"/>
    </row>
    <row r="228" spans="2:11" ht="129.75" customHeight="1">
      <c r="C228" s="65"/>
      <c r="D228" s="204" t="s">
        <v>710</v>
      </c>
      <c r="E228" s="65"/>
      <c r="F228" s="222"/>
      <c r="G228" s="291"/>
      <c r="H228" s="223"/>
      <c r="I228" s="224"/>
      <c r="J228" s="223"/>
    </row>
    <row r="229" spans="2:11" ht="18">
      <c r="D229" s="205" t="s">
        <v>951</v>
      </c>
      <c r="F229" s="92"/>
      <c r="G229" s="276"/>
      <c r="I229" s="92"/>
    </row>
    <row r="230" spans="2:11" ht="18">
      <c r="D230" s="205" t="s">
        <v>952</v>
      </c>
      <c r="G230" s="276"/>
    </row>
    <row r="231" spans="2:11">
      <c r="D231" s="206" t="s">
        <v>711</v>
      </c>
      <c r="G231" s="276"/>
    </row>
    <row r="232" spans="2:11" ht="30">
      <c r="D232" s="207" t="s">
        <v>712</v>
      </c>
      <c r="G232" s="276"/>
    </row>
    <row r="233" spans="2:11">
      <c r="D233" s="207" t="s">
        <v>713</v>
      </c>
      <c r="G233" s="276"/>
    </row>
    <row r="234" spans="2:11" ht="30">
      <c r="D234" s="207" t="s">
        <v>714</v>
      </c>
      <c r="G234" s="276"/>
    </row>
    <row r="235" spans="2:11" ht="30">
      <c r="D235" s="207" t="s">
        <v>715</v>
      </c>
      <c r="G235" s="276"/>
    </row>
    <row r="236" spans="2:11" ht="30">
      <c r="D236" s="207" t="s">
        <v>716</v>
      </c>
      <c r="G236" s="276"/>
    </row>
    <row r="237" spans="2:11">
      <c r="D237" s="208" t="s">
        <v>717</v>
      </c>
      <c r="G237" s="276"/>
    </row>
    <row r="238" spans="2:11">
      <c r="D238" s="208" t="s">
        <v>718</v>
      </c>
      <c r="G238" s="276"/>
    </row>
    <row r="239" spans="2:11">
      <c r="D239" s="209" t="s">
        <v>719</v>
      </c>
      <c r="G239" s="276"/>
    </row>
    <row r="240" spans="2:11" ht="30">
      <c r="D240" s="209" t="s">
        <v>720</v>
      </c>
      <c r="G240" s="276"/>
    </row>
    <row r="241" spans="2:11">
      <c r="E241" s="149">
        <v>6</v>
      </c>
      <c r="F241" s="219" t="s">
        <v>15</v>
      </c>
      <c r="G241" s="286"/>
      <c r="H241" s="151" t="s">
        <v>10</v>
      </c>
      <c r="I241" s="152" t="str">
        <f>F241</f>
        <v>kom</v>
      </c>
      <c r="J241" s="150">
        <f>G241*E241</f>
        <v>0</v>
      </c>
      <c r="K241" s="145" t="s">
        <v>1</v>
      </c>
    </row>
    <row r="242" spans="2:11">
      <c r="G242" s="276"/>
    </row>
    <row r="243" spans="2:11">
      <c r="B243" s="225"/>
      <c r="C243" s="96" t="s">
        <v>969</v>
      </c>
      <c r="D243" s="95"/>
      <c r="E243" s="96"/>
      <c r="F243" s="218"/>
      <c r="G243" s="275"/>
      <c r="H243" s="96"/>
      <c r="I243" s="100"/>
      <c r="J243" s="96"/>
      <c r="K243" s="103"/>
    </row>
    <row r="244" spans="2:11" ht="129.75" customHeight="1">
      <c r="C244" s="65"/>
      <c r="D244" s="204" t="s">
        <v>710</v>
      </c>
      <c r="E244" s="65"/>
      <c r="F244" s="222"/>
      <c r="G244" s="291"/>
      <c r="H244" s="223"/>
      <c r="I244" s="224"/>
      <c r="J244" s="223"/>
    </row>
    <row r="245" spans="2:11" ht="18">
      <c r="D245" s="210" t="s">
        <v>953</v>
      </c>
      <c r="F245" s="92"/>
      <c r="G245" s="276"/>
      <c r="I245" s="92"/>
    </row>
    <row r="246" spans="2:11" ht="18">
      <c r="D246" s="210" t="s">
        <v>954</v>
      </c>
      <c r="G246" s="276"/>
    </row>
    <row r="247" spans="2:11" ht="30">
      <c r="D247" s="207" t="s">
        <v>712</v>
      </c>
      <c r="G247" s="276"/>
    </row>
    <row r="248" spans="2:11">
      <c r="D248" s="207" t="s">
        <v>713</v>
      </c>
      <c r="G248" s="276"/>
    </row>
    <row r="249" spans="2:11" ht="30">
      <c r="D249" s="207" t="s">
        <v>714</v>
      </c>
      <c r="G249" s="276"/>
    </row>
    <row r="250" spans="2:11" ht="30">
      <c r="D250" s="207" t="s">
        <v>715</v>
      </c>
      <c r="G250" s="276"/>
    </row>
    <row r="251" spans="2:11" ht="30">
      <c r="D251" s="207" t="s">
        <v>716</v>
      </c>
      <c r="G251" s="276"/>
    </row>
    <row r="252" spans="2:11">
      <c r="D252" s="208" t="s">
        <v>717</v>
      </c>
      <c r="G252" s="276"/>
    </row>
    <row r="253" spans="2:11">
      <c r="D253" s="208" t="s">
        <v>718</v>
      </c>
      <c r="G253" s="276"/>
    </row>
    <row r="254" spans="2:11">
      <c r="D254" s="209" t="s">
        <v>719</v>
      </c>
      <c r="G254" s="276"/>
    </row>
    <row r="255" spans="2:11" ht="30">
      <c r="D255" s="209" t="s">
        <v>720</v>
      </c>
      <c r="G255" s="276"/>
    </row>
    <row r="256" spans="2:11">
      <c r="E256" s="149">
        <v>1</v>
      </c>
      <c r="F256" s="219" t="s">
        <v>15</v>
      </c>
      <c r="G256" s="286"/>
      <c r="H256" s="151" t="s">
        <v>10</v>
      </c>
      <c r="I256" s="152" t="str">
        <f>F256</f>
        <v>kom</v>
      </c>
      <c r="J256" s="150">
        <f>G256*E256</f>
        <v>0</v>
      </c>
      <c r="K256" s="145" t="s">
        <v>1</v>
      </c>
    </row>
    <row r="257" spans="2:11">
      <c r="G257" s="276"/>
    </row>
    <row r="258" spans="2:11">
      <c r="B258" s="225"/>
      <c r="C258" s="96" t="s">
        <v>970</v>
      </c>
      <c r="D258" s="95"/>
      <c r="E258" s="96"/>
      <c r="F258" s="218"/>
      <c r="G258" s="275"/>
      <c r="H258" s="96"/>
      <c r="I258" s="100"/>
      <c r="J258" s="96"/>
      <c r="K258" s="103"/>
    </row>
    <row r="259" spans="2:11" ht="129.75" customHeight="1">
      <c r="C259" s="65"/>
      <c r="D259" s="204" t="s">
        <v>710</v>
      </c>
      <c r="E259" s="65"/>
      <c r="F259" s="222"/>
      <c r="G259" s="291"/>
      <c r="H259" s="223"/>
      <c r="I259" s="224"/>
      <c r="J259" s="223"/>
    </row>
    <row r="260" spans="2:11" ht="18">
      <c r="D260" s="210" t="s">
        <v>955</v>
      </c>
      <c r="F260" s="92"/>
      <c r="G260" s="276"/>
      <c r="I260" s="92"/>
    </row>
    <row r="261" spans="2:11" ht="18">
      <c r="D261" s="210" t="s">
        <v>956</v>
      </c>
      <c r="G261" s="276"/>
    </row>
    <row r="262" spans="2:11" ht="30">
      <c r="D262" s="207" t="s">
        <v>712</v>
      </c>
      <c r="G262" s="276"/>
    </row>
    <row r="263" spans="2:11">
      <c r="D263" s="207" t="s">
        <v>713</v>
      </c>
      <c r="G263" s="276"/>
    </row>
    <row r="264" spans="2:11" ht="30">
      <c r="D264" s="207" t="s">
        <v>714</v>
      </c>
      <c r="G264" s="276"/>
    </row>
    <row r="265" spans="2:11" ht="30">
      <c r="D265" s="207" t="s">
        <v>715</v>
      </c>
      <c r="G265" s="276"/>
    </row>
    <row r="266" spans="2:11" ht="30">
      <c r="D266" s="207" t="s">
        <v>721</v>
      </c>
      <c r="G266" s="276"/>
    </row>
    <row r="267" spans="2:11">
      <c r="D267" s="208" t="s">
        <v>717</v>
      </c>
      <c r="G267" s="276"/>
    </row>
    <row r="268" spans="2:11">
      <c r="D268" s="208" t="s">
        <v>718</v>
      </c>
      <c r="G268" s="276"/>
    </row>
    <row r="269" spans="2:11">
      <c r="D269" s="209" t="s">
        <v>719</v>
      </c>
      <c r="G269" s="276"/>
    </row>
    <row r="270" spans="2:11" ht="30">
      <c r="D270" s="209" t="s">
        <v>720</v>
      </c>
      <c r="G270" s="276"/>
    </row>
    <row r="271" spans="2:11">
      <c r="E271" s="149">
        <v>1</v>
      </c>
      <c r="F271" s="219" t="s">
        <v>15</v>
      </c>
      <c r="G271" s="286"/>
      <c r="H271" s="151" t="s">
        <v>10</v>
      </c>
      <c r="I271" s="152" t="str">
        <f>F271</f>
        <v>kom</v>
      </c>
      <c r="J271" s="150">
        <f>G271*E271</f>
        <v>0</v>
      </c>
      <c r="K271" s="145" t="s">
        <v>1</v>
      </c>
    </row>
    <row r="272" spans="2:11">
      <c r="G272" s="276"/>
    </row>
    <row r="273" spans="2:11">
      <c r="B273" s="225"/>
      <c r="C273" s="96" t="s">
        <v>971</v>
      </c>
      <c r="D273" s="95"/>
      <c r="E273" s="96"/>
      <c r="F273" s="218"/>
      <c r="G273" s="275"/>
      <c r="H273" s="96"/>
      <c r="I273" s="100"/>
      <c r="J273" s="96"/>
      <c r="K273" s="103"/>
    </row>
    <row r="274" spans="2:11" ht="102" customHeight="1">
      <c r="C274" s="65"/>
      <c r="D274" s="211" t="s">
        <v>722</v>
      </c>
      <c r="E274" s="65"/>
      <c r="F274" s="222"/>
      <c r="G274" s="291"/>
      <c r="H274" s="223"/>
      <c r="I274" s="224"/>
      <c r="J274" s="223"/>
    </row>
    <row r="275" spans="2:11">
      <c r="D275" s="196" t="s">
        <v>723</v>
      </c>
      <c r="E275" s="149">
        <v>85</v>
      </c>
      <c r="F275" s="219" t="s">
        <v>270</v>
      </c>
      <c r="G275" s="286"/>
      <c r="H275" s="151" t="s">
        <v>10</v>
      </c>
      <c r="I275" s="152" t="str">
        <f>F275</f>
        <v>m</v>
      </c>
      <c r="J275" s="150">
        <f>G275*E275</f>
        <v>0</v>
      </c>
      <c r="K275" s="145" t="s">
        <v>1</v>
      </c>
    </row>
    <row r="276" spans="2:11">
      <c r="D276" s="196" t="s">
        <v>724</v>
      </c>
      <c r="E276" s="149">
        <v>85</v>
      </c>
      <c r="F276" s="219" t="s">
        <v>270</v>
      </c>
      <c r="G276" s="286"/>
      <c r="H276" s="151" t="s">
        <v>10</v>
      </c>
      <c r="I276" s="152" t="str">
        <f>F276</f>
        <v>m</v>
      </c>
      <c r="J276" s="150">
        <f>G276*E276</f>
        <v>0</v>
      </c>
      <c r="K276" s="145" t="s">
        <v>1</v>
      </c>
    </row>
    <row r="277" spans="2:11">
      <c r="G277" s="276"/>
    </row>
    <row r="278" spans="2:11">
      <c r="B278" s="225"/>
      <c r="C278" s="96" t="s">
        <v>972</v>
      </c>
      <c r="D278" s="95"/>
      <c r="E278" s="96"/>
      <c r="F278" s="218"/>
      <c r="G278" s="275"/>
      <c r="H278" s="96"/>
      <c r="I278" s="100"/>
      <c r="J278" s="96"/>
      <c r="K278" s="103"/>
    </row>
    <row r="279" spans="2:11" ht="53.25" customHeight="1">
      <c r="C279" s="65"/>
      <c r="D279" s="194" t="s">
        <v>725</v>
      </c>
      <c r="E279" s="65"/>
      <c r="F279" s="222"/>
      <c r="G279" s="291"/>
      <c r="H279" s="223"/>
      <c r="I279" s="224"/>
      <c r="J279" s="223"/>
    </row>
    <row r="280" spans="2:11">
      <c r="D280" s="197" t="s">
        <v>796</v>
      </c>
      <c r="E280" s="149">
        <v>80</v>
      </c>
      <c r="F280" s="219" t="s">
        <v>270</v>
      </c>
      <c r="G280" s="286"/>
      <c r="H280" s="151" t="s">
        <v>10</v>
      </c>
      <c r="I280" s="152" t="str">
        <f>F280</f>
        <v>m</v>
      </c>
      <c r="J280" s="150">
        <f>G280*E280</f>
        <v>0</v>
      </c>
      <c r="K280" s="145" t="s">
        <v>1</v>
      </c>
    </row>
    <row r="281" spans="2:11">
      <c r="G281" s="276"/>
    </row>
    <row r="282" spans="2:11">
      <c r="G282" s="276"/>
    </row>
    <row r="283" spans="2:11">
      <c r="B283" s="225"/>
      <c r="C283" s="96" t="s">
        <v>973</v>
      </c>
      <c r="D283" s="95"/>
      <c r="E283" s="96"/>
      <c r="F283" s="218"/>
      <c r="G283" s="275"/>
      <c r="H283" s="96"/>
      <c r="I283" s="100"/>
      <c r="J283" s="96"/>
      <c r="K283" s="103"/>
    </row>
    <row r="284" spans="2:11" ht="53.25" customHeight="1">
      <c r="C284" s="65"/>
      <c r="D284" s="196" t="s">
        <v>726</v>
      </c>
      <c r="E284" s="65"/>
      <c r="F284" s="222"/>
      <c r="G284" s="291"/>
      <c r="H284" s="223"/>
      <c r="I284" s="224"/>
      <c r="J284" s="223"/>
    </row>
    <row r="285" spans="2:11">
      <c r="D285" s="197" t="s">
        <v>727</v>
      </c>
      <c r="E285" s="149">
        <v>2</v>
      </c>
      <c r="F285" s="219" t="s">
        <v>15</v>
      </c>
      <c r="G285" s="286"/>
      <c r="H285" s="151" t="s">
        <v>10</v>
      </c>
      <c r="I285" s="152" t="str">
        <f>F285</f>
        <v>kom</v>
      </c>
      <c r="J285" s="150">
        <f>G285*E285</f>
        <v>0</v>
      </c>
      <c r="K285" s="145" t="s">
        <v>1</v>
      </c>
    </row>
    <row r="286" spans="2:11">
      <c r="G286" s="276"/>
    </row>
    <row r="287" spans="2:11">
      <c r="B287" s="225"/>
      <c r="C287" s="96" t="s">
        <v>974</v>
      </c>
      <c r="D287" s="95"/>
      <c r="E287" s="96"/>
      <c r="F287" s="218"/>
      <c r="G287" s="275"/>
      <c r="H287" s="96"/>
      <c r="I287" s="100"/>
      <c r="J287" s="96"/>
      <c r="K287" s="103"/>
    </row>
    <row r="288" spans="2:11" ht="24" customHeight="1">
      <c r="C288" s="65"/>
      <c r="D288" s="196" t="s">
        <v>728</v>
      </c>
      <c r="E288" s="65"/>
      <c r="F288" s="222"/>
      <c r="G288" s="291"/>
      <c r="H288" s="223"/>
      <c r="I288" s="224"/>
      <c r="J288" s="223"/>
    </row>
    <row r="289" spans="2:11">
      <c r="D289" s="197"/>
      <c r="E289" s="149">
        <v>80</v>
      </c>
      <c r="F289" s="219" t="s">
        <v>270</v>
      </c>
      <c r="G289" s="286"/>
      <c r="H289" s="151" t="s">
        <v>10</v>
      </c>
      <c r="I289" s="152" t="str">
        <f t="shared" ref="I289" si="10">F289</f>
        <v>m</v>
      </c>
      <c r="J289" s="150">
        <f t="shared" ref="J289" si="11">G289*E289</f>
        <v>0</v>
      </c>
      <c r="K289" s="145" t="s">
        <v>1</v>
      </c>
    </row>
    <row r="290" spans="2:11">
      <c r="D290" s="197"/>
      <c r="E290" s="149"/>
      <c r="F290" s="219"/>
      <c r="G290" s="286"/>
      <c r="H290" s="151"/>
      <c r="I290" s="152"/>
      <c r="J290" s="150"/>
      <c r="K290" s="145"/>
    </row>
    <row r="291" spans="2:11">
      <c r="B291" s="225"/>
      <c r="C291" s="96" t="s">
        <v>729</v>
      </c>
      <c r="D291" s="95"/>
      <c r="E291" s="96"/>
      <c r="F291" s="218"/>
      <c r="G291" s="275"/>
      <c r="H291" s="96"/>
      <c r="I291" s="100"/>
      <c r="J291" s="96"/>
      <c r="K291" s="103"/>
    </row>
    <row r="292" spans="2:11" ht="69" customHeight="1">
      <c r="C292" s="65"/>
      <c r="D292" s="196" t="s">
        <v>947</v>
      </c>
      <c r="E292" s="65"/>
      <c r="F292" s="222"/>
      <c r="G292" s="291"/>
      <c r="H292" s="223"/>
      <c r="I292" s="224"/>
      <c r="J292" s="223"/>
    </row>
    <row r="293" spans="2:11">
      <c r="D293" s="197"/>
      <c r="E293" s="149">
        <v>85</v>
      </c>
      <c r="F293" s="219" t="s">
        <v>270</v>
      </c>
      <c r="G293" s="286"/>
      <c r="H293" s="151" t="s">
        <v>10</v>
      </c>
      <c r="I293" s="152" t="str">
        <f t="shared" ref="I293" si="12">F293</f>
        <v>m</v>
      </c>
      <c r="J293" s="150">
        <f t="shared" ref="J293" si="13">G293*E293</f>
        <v>0</v>
      </c>
      <c r="K293" s="145" t="s">
        <v>1</v>
      </c>
    </row>
    <row r="294" spans="2:11">
      <c r="G294" s="276"/>
    </row>
    <row r="295" spans="2:11">
      <c r="B295" s="225"/>
      <c r="C295" s="96" t="s">
        <v>730</v>
      </c>
      <c r="D295" s="95"/>
      <c r="E295" s="96"/>
      <c r="F295" s="218"/>
      <c r="G295" s="275"/>
      <c r="H295" s="96"/>
      <c r="I295" s="100"/>
      <c r="J295" s="96"/>
      <c r="K295" s="103"/>
    </row>
    <row r="296" spans="2:11" ht="58.5" customHeight="1">
      <c r="C296" s="65"/>
      <c r="D296" s="194" t="s">
        <v>731</v>
      </c>
      <c r="E296" s="65"/>
      <c r="F296" s="222"/>
      <c r="G296" s="291"/>
      <c r="H296" s="223"/>
      <c r="I296" s="224"/>
      <c r="J296" s="223"/>
    </row>
    <row r="297" spans="2:11">
      <c r="D297" s="197"/>
      <c r="E297" s="149">
        <v>25</v>
      </c>
      <c r="F297" s="219" t="s">
        <v>270</v>
      </c>
      <c r="G297" s="286"/>
      <c r="H297" s="151" t="s">
        <v>10</v>
      </c>
      <c r="I297" s="152" t="str">
        <f t="shared" ref="I297" si="14">F297</f>
        <v>m</v>
      </c>
      <c r="J297" s="150">
        <f t="shared" ref="J297" si="15">G297*E297</f>
        <v>0</v>
      </c>
      <c r="K297" s="145" t="s">
        <v>1</v>
      </c>
    </row>
    <row r="298" spans="2:11">
      <c r="G298" s="276"/>
    </row>
    <row r="299" spans="2:11">
      <c r="B299" s="225"/>
      <c r="C299" s="96" t="s">
        <v>732</v>
      </c>
      <c r="D299" s="95"/>
      <c r="E299" s="96"/>
      <c r="F299" s="218"/>
      <c r="G299" s="275"/>
      <c r="H299" s="96"/>
      <c r="I299" s="100"/>
      <c r="J299" s="96"/>
      <c r="K299" s="103"/>
    </row>
    <row r="300" spans="2:11" ht="58.5" customHeight="1">
      <c r="C300" s="65"/>
      <c r="D300" s="197" t="s">
        <v>733</v>
      </c>
      <c r="E300" s="65"/>
      <c r="F300" s="222"/>
      <c r="G300" s="291"/>
      <c r="H300" s="223"/>
      <c r="I300" s="224"/>
      <c r="J300" s="223"/>
    </row>
    <row r="301" spans="2:11">
      <c r="D301" s="197"/>
      <c r="E301" s="149">
        <v>3</v>
      </c>
      <c r="F301" s="219" t="s">
        <v>613</v>
      </c>
      <c r="G301" s="286"/>
      <c r="H301" s="151" t="s">
        <v>10</v>
      </c>
      <c r="I301" s="152" t="str">
        <f t="shared" ref="I301" si="16">F301</f>
        <v>kpl</v>
      </c>
      <c r="J301" s="150">
        <f t="shared" ref="J301" si="17">G301*E301</f>
        <v>0</v>
      </c>
      <c r="K301" s="145" t="s">
        <v>1</v>
      </c>
    </row>
    <row r="302" spans="2:11">
      <c r="D302" s="197"/>
      <c r="E302" s="149"/>
      <c r="F302" s="219"/>
      <c r="G302" s="286"/>
      <c r="H302" s="151"/>
      <c r="I302" s="152"/>
      <c r="J302" s="150"/>
      <c r="K302" s="145"/>
    </row>
    <row r="303" spans="2:11">
      <c r="B303" s="225"/>
      <c r="C303" s="96" t="s">
        <v>734</v>
      </c>
      <c r="D303" s="95"/>
      <c r="E303" s="96"/>
      <c r="F303" s="218"/>
      <c r="G303" s="275"/>
      <c r="H303" s="96"/>
      <c r="I303" s="100"/>
      <c r="J303" s="96"/>
      <c r="K303" s="103"/>
    </row>
    <row r="304" spans="2:11" ht="58.5" customHeight="1">
      <c r="C304" s="65"/>
      <c r="D304" s="194" t="s">
        <v>735</v>
      </c>
      <c r="E304" s="65"/>
      <c r="F304" s="222"/>
      <c r="G304" s="291"/>
      <c r="H304" s="223"/>
      <c r="I304" s="224"/>
      <c r="J304" s="223"/>
    </row>
    <row r="305" spans="2:11">
      <c r="D305" s="197"/>
      <c r="E305" s="149">
        <v>3</v>
      </c>
      <c r="F305" s="219" t="s">
        <v>613</v>
      </c>
      <c r="G305" s="286"/>
      <c r="H305" s="151" t="s">
        <v>10</v>
      </c>
      <c r="I305" s="152" t="str">
        <f t="shared" ref="I305" si="18">F305</f>
        <v>kpl</v>
      </c>
      <c r="J305" s="150">
        <f t="shared" ref="J305" si="19">G305*E305</f>
        <v>0</v>
      </c>
      <c r="K305" s="145" t="s">
        <v>1</v>
      </c>
    </row>
    <row r="306" spans="2:11">
      <c r="D306" s="197"/>
      <c r="E306" s="149"/>
      <c r="F306" s="219"/>
      <c r="G306" s="286"/>
      <c r="H306" s="151"/>
      <c r="I306" s="152"/>
      <c r="J306" s="150"/>
      <c r="K306" s="145"/>
    </row>
    <row r="307" spans="2:11">
      <c r="B307" s="225"/>
      <c r="C307" s="96" t="s">
        <v>736</v>
      </c>
      <c r="D307" s="95"/>
      <c r="E307" s="96"/>
      <c r="F307" s="218"/>
      <c r="G307" s="275"/>
      <c r="H307" s="96"/>
      <c r="I307" s="100"/>
      <c r="J307" s="96"/>
      <c r="K307" s="103"/>
    </row>
    <row r="308" spans="2:11" ht="160.5" customHeight="1">
      <c r="C308" s="65"/>
      <c r="D308" s="211" t="s">
        <v>957</v>
      </c>
      <c r="E308" s="65"/>
      <c r="F308" s="222"/>
      <c r="G308" s="291"/>
      <c r="H308" s="223"/>
      <c r="I308" s="224"/>
      <c r="J308" s="223"/>
    </row>
    <row r="309" spans="2:11">
      <c r="D309" s="196" t="s">
        <v>737</v>
      </c>
      <c r="E309" s="149">
        <v>3</v>
      </c>
      <c r="F309" s="219" t="s">
        <v>613</v>
      </c>
      <c r="G309" s="286"/>
      <c r="H309" s="151" t="s">
        <v>10</v>
      </c>
      <c r="I309" s="152" t="str">
        <f t="shared" ref="I309:I310" si="20">F309</f>
        <v>kpl</v>
      </c>
      <c r="J309" s="150">
        <f t="shared" ref="J309:J310" si="21">G309*E309</f>
        <v>0</v>
      </c>
      <c r="K309" s="145" t="s">
        <v>1</v>
      </c>
    </row>
    <row r="310" spans="2:11">
      <c r="D310" s="196" t="s">
        <v>738</v>
      </c>
      <c r="E310" s="149">
        <v>8</v>
      </c>
      <c r="F310" s="219" t="s">
        <v>613</v>
      </c>
      <c r="G310" s="286"/>
      <c r="H310" s="151" t="s">
        <v>10</v>
      </c>
      <c r="I310" s="152" t="str">
        <f t="shared" si="20"/>
        <v>kpl</v>
      </c>
      <c r="J310" s="150">
        <f t="shared" si="21"/>
        <v>0</v>
      </c>
      <c r="K310" s="145" t="s">
        <v>1</v>
      </c>
    </row>
    <row r="311" spans="2:11">
      <c r="G311" s="276"/>
    </row>
    <row r="312" spans="2:11">
      <c r="B312" s="225"/>
      <c r="C312" s="96" t="s">
        <v>739</v>
      </c>
      <c r="D312" s="95"/>
      <c r="E312" s="96"/>
      <c r="F312" s="218"/>
      <c r="G312" s="275"/>
      <c r="H312" s="96"/>
      <c r="I312" s="100"/>
      <c r="J312" s="96"/>
      <c r="K312" s="103"/>
    </row>
    <row r="313" spans="2:11" ht="84.75" customHeight="1">
      <c r="C313" s="65"/>
      <c r="D313" s="196" t="s">
        <v>740</v>
      </c>
      <c r="E313" s="65"/>
      <c r="F313" s="222"/>
      <c r="G313" s="291"/>
      <c r="H313" s="223"/>
      <c r="I313" s="224"/>
      <c r="J313" s="223"/>
    </row>
    <row r="314" spans="2:11">
      <c r="D314" s="196"/>
      <c r="E314" s="149">
        <v>1</v>
      </c>
      <c r="F314" s="219" t="s">
        <v>613</v>
      </c>
      <c r="G314" s="286"/>
      <c r="H314" s="151" t="s">
        <v>10</v>
      </c>
      <c r="I314" s="152" t="str">
        <f t="shared" ref="I314" si="22">F314</f>
        <v>kpl</v>
      </c>
      <c r="J314" s="150">
        <f t="shared" ref="J314" si="23">G314*E314</f>
        <v>0</v>
      </c>
      <c r="K314" s="145" t="s">
        <v>1</v>
      </c>
    </row>
    <row r="315" spans="2:11">
      <c r="G315" s="276"/>
    </row>
    <row r="316" spans="2:11">
      <c r="B316" s="225"/>
      <c r="C316" s="96" t="s">
        <v>741</v>
      </c>
      <c r="D316" s="95"/>
      <c r="E316" s="96"/>
      <c r="F316" s="218"/>
      <c r="G316" s="275"/>
      <c r="H316" s="96"/>
      <c r="I316" s="100"/>
      <c r="J316" s="96"/>
      <c r="K316" s="103"/>
    </row>
    <row r="317" spans="2:11" ht="141" customHeight="1">
      <c r="C317" s="65"/>
      <c r="D317" s="194" t="s">
        <v>797</v>
      </c>
      <c r="E317" s="65"/>
      <c r="F317" s="222"/>
      <c r="G317" s="291"/>
      <c r="H317" s="223"/>
      <c r="I317" s="224"/>
      <c r="J317" s="223"/>
    </row>
    <row r="318" spans="2:11">
      <c r="D318" s="196"/>
      <c r="E318" s="149">
        <v>1</v>
      </c>
      <c r="F318" s="219" t="s">
        <v>613</v>
      </c>
      <c r="G318" s="286"/>
      <c r="H318" s="151" t="s">
        <v>10</v>
      </c>
      <c r="I318" s="152" t="str">
        <f t="shared" ref="I318" si="24">F318</f>
        <v>kpl</v>
      </c>
      <c r="J318" s="150">
        <f t="shared" ref="J318" si="25">G318*E318</f>
        <v>0</v>
      </c>
      <c r="K318" s="145" t="s">
        <v>1</v>
      </c>
    </row>
    <row r="319" spans="2:11">
      <c r="G319" s="276"/>
    </row>
    <row r="320" spans="2:11">
      <c r="B320" s="225"/>
      <c r="C320" s="96" t="s">
        <v>742</v>
      </c>
      <c r="D320" s="95"/>
      <c r="E320" s="96"/>
      <c r="F320" s="218"/>
      <c r="G320" s="275"/>
      <c r="H320" s="96"/>
      <c r="I320" s="100"/>
      <c r="J320" s="96"/>
      <c r="K320" s="103"/>
    </row>
    <row r="321" spans="1:11" ht="72" customHeight="1">
      <c r="C321" s="65"/>
      <c r="D321" s="196" t="s">
        <v>673</v>
      </c>
      <c r="E321" s="65"/>
      <c r="F321" s="222"/>
      <c r="G321" s="291"/>
      <c r="H321" s="223"/>
      <c r="I321" s="224"/>
      <c r="J321" s="223"/>
    </row>
    <row r="322" spans="1:11">
      <c r="D322" s="196"/>
      <c r="E322" s="149">
        <v>1</v>
      </c>
      <c r="F322" s="219" t="s">
        <v>613</v>
      </c>
      <c r="G322" s="286"/>
      <c r="H322" s="151" t="s">
        <v>10</v>
      </c>
      <c r="I322" s="152" t="str">
        <f t="shared" ref="I322" si="26">F322</f>
        <v>kpl</v>
      </c>
      <c r="J322" s="150">
        <f t="shared" ref="J322" si="27">G322*E322</f>
        <v>0</v>
      </c>
      <c r="K322" s="145" t="s">
        <v>1</v>
      </c>
    </row>
    <row r="323" spans="1:11">
      <c r="D323" s="196"/>
      <c r="E323" s="149"/>
      <c r="F323" s="219"/>
      <c r="G323" s="286"/>
      <c r="H323" s="151"/>
      <c r="I323" s="152"/>
      <c r="J323" s="150"/>
      <c r="K323" s="145"/>
    </row>
    <row r="324" spans="1:11">
      <c r="B324" s="225"/>
      <c r="C324" s="96" t="s">
        <v>743</v>
      </c>
      <c r="D324" s="95"/>
      <c r="E324" s="96"/>
      <c r="F324" s="218"/>
      <c r="G324" s="275"/>
      <c r="H324" s="96"/>
      <c r="I324" s="100"/>
      <c r="J324" s="96"/>
      <c r="K324" s="103"/>
    </row>
    <row r="325" spans="1:11" ht="40.5" customHeight="1">
      <c r="C325" s="65"/>
      <c r="D325" s="194" t="s">
        <v>744</v>
      </c>
      <c r="E325" s="65"/>
      <c r="F325" s="222"/>
      <c r="G325" s="291"/>
      <c r="H325" s="223"/>
      <c r="I325" s="224"/>
      <c r="J325" s="223"/>
    </row>
    <row r="326" spans="1:11">
      <c r="D326" s="196"/>
      <c r="E326" s="149">
        <v>3</v>
      </c>
      <c r="F326" s="219" t="s">
        <v>613</v>
      </c>
      <c r="G326" s="286"/>
      <c r="H326" s="151" t="s">
        <v>10</v>
      </c>
      <c r="I326" s="152" t="str">
        <f t="shared" ref="I326" si="28">F326</f>
        <v>kpl</v>
      </c>
      <c r="J326" s="150">
        <f t="shared" ref="J326" si="29">G326*E326</f>
        <v>0</v>
      </c>
      <c r="K326" s="145" t="s">
        <v>1</v>
      </c>
    </row>
    <row r="327" spans="1:11" ht="15.75" thickBot="1">
      <c r="G327" s="276"/>
    </row>
    <row r="328" spans="1:11" ht="18.75" customHeight="1" thickBot="1">
      <c r="A328" s="21" t="str">
        <f>A177</f>
        <v>D</v>
      </c>
      <c r="B328" s="22" t="str">
        <f>B177</f>
        <v>II</v>
      </c>
      <c r="C328" s="20"/>
      <c r="D328" s="20" t="str">
        <f>D177&amp;" SVEUKUPNO"</f>
        <v>HLAĐENJE - SPLIT SUSTAV SVEUKUPNO</v>
      </c>
      <c r="E328" s="422">
        <f>SUM(J178:J327)</f>
        <v>0</v>
      </c>
      <c r="F328" s="422"/>
      <c r="G328" s="422"/>
      <c r="H328" s="422"/>
      <c r="I328" s="422"/>
      <c r="J328" s="422"/>
      <c r="K328" s="23" t="s">
        <v>1</v>
      </c>
    </row>
    <row r="329" spans="1:11">
      <c r="G329" s="276"/>
    </row>
    <row r="330" spans="1:11">
      <c r="D330" s="195" t="s">
        <v>745</v>
      </c>
      <c r="G330" s="276"/>
    </row>
    <row r="331" spans="1:11" ht="75">
      <c r="D331" s="196" t="s">
        <v>746</v>
      </c>
      <c r="G331" s="276"/>
    </row>
    <row r="332" spans="1:11">
      <c r="G332" s="276"/>
    </row>
    <row r="333" spans="1:11">
      <c r="A333" s="2" t="s">
        <v>306</v>
      </c>
      <c r="B333" s="2" t="s">
        <v>12</v>
      </c>
      <c r="C333" s="3"/>
      <c r="D333" s="3" t="s">
        <v>781</v>
      </c>
      <c r="E333" s="3"/>
      <c r="F333" s="216"/>
      <c r="G333" s="292"/>
      <c r="H333" s="3"/>
      <c r="I333" s="17"/>
      <c r="J333" s="3"/>
      <c r="K333" s="3"/>
    </row>
    <row r="334" spans="1:11">
      <c r="G334" s="276"/>
    </row>
    <row r="335" spans="1:11">
      <c r="G335" s="276"/>
    </row>
    <row r="336" spans="1:11">
      <c r="B336" s="225"/>
      <c r="C336" s="96" t="s">
        <v>563</v>
      </c>
      <c r="D336" s="95"/>
      <c r="E336" s="96"/>
      <c r="F336" s="218"/>
      <c r="G336" s="275"/>
      <c r="H336" s="96"/>
      <c r="I336" s="100"/>
      <c r="J336" s="96"/>
      <c r="K336" s="103"/>
    </row>
    <row r="337" spans="2:11" ht="40.5" customHeight="1">
      <c r="C337" s="65"/>
      <c r="D337" s="214" t="s">
        <v>747</v>
      </c>
      <c r="E337" s="65"/>
      <c r="F337" s="222"/>
      <c r="G337" s="291"/>
      <c r="H337" s="223"/>
      <c r="I337" s="224"/>
      <c r="J337" s="223"/>
    </row>
    <row r="338" spans="2:11">
      <c r="D338" s="196"/>
      <c r="E338" s="149">
        <v>1</v>
      </c>
      <c r="F338" s="219" t="s">
        <v>15</v>
      </c>
      <c r="G338" s="286"/>
      <c r="H338" s="151" t="s">
        <v>10</v>
      </c>
      <c r="I338" s="152" t="str">
        <f t="shared" ref="I338" si="30">F338</f>
        <v>kom</v>
      </c>
      <c r="J338" s="150">
        <f t="shared" ref="J338" si="31">G338*E338</f>
        <v>0</v>
      </c>
      <c r="K338" s="145" t="s">
        <v>1</v>
      </c>
    </row>
    <row r="339" spans="2:11">
      <c r="D339" s="196"/>
      <c r="E339" s="149"/>
      <c r="F339" s="219"/>
      <c r="G339" s="286"/>
      <c r="H339" s="151"/>
      <c r="I339" s="152"/>
      <c r="J339" s="150"/>
      <c r="K339" s="145"/>
    </row>
    <row r="340" spans="2:11">
      <c r="B340" s="225"/>
      <c r="C340" s="96" t="s">
        <v>564</v>
      </c>
      <c r="D340" s="95"/>
      <c r="E340" s="96"/>
      <c r="F340" s="218"/>
      <c r="G340" s="275"/>
      <c r="H340" s="96"/>
      <c r="I340" s="100"/>
      <c r="J340" s="96"/>
      <c r="K340" s="103"/>
    </row>
    <row r="341" spans="2:11" ht="45" customHeight="1">
      <c r="C341" s="65"/>
      <c r="D341" s="214" t="s">
        <v>748</v>
      </c>
      <c r="E341" s="65"/>
      <c r="F341" s="222"/>
      <c r="G341" s="291"/>
      <c r="H341" s="223"/>
      <c r="I341" s="224"/>
      <c r="J341" s="223"/>
    </row>
    <row r="342" spans="2:11">
      <c r="D342" s="196"/>
      <c r="E342" s="149">
        <v>1</v>
      </c>
      <c r="F342" s="219" t="s">
        <v>613</v>
      </c>
      <c r="G342" s="286"/>
      <c r="H342" s="151" t="s">
        <v>10</v>
      </c>
      <c r="I342" s="152" t="str">
        <f t="shared" ref="I342" si="32">F342</f>
        <v>kpl</v>
      </c>
      <c r="J342" s="150">
        <f t="shared" ref="J342" si="33">G342*E342</f>
        <v>0</v>
      </c>
      <c r="K342" s="145" t="s">
        <v>1</v>
      </c>
    </row>
    <row r="343" spans="2:11">
      <c r="D343" s="196"/>
      <c r="E343" s="149"/>
      <c r="F343" s="219"/>
      <c r="G343" s="286"/>
      <c r="H343" s="151"/>
      <c r="I343" s="152"/>
      <c r="J343" s="150"/>
      <c r="K343" s="145"/>
    </row>
    <row r="344" spans="2:11">
      <c r="B344" s="225"/>
      <c r="C344" s="96" t="s">
        <v>975</v>
      </c>
      <c r="D344" s="95"/>
      <c r="E344" s="96"/>
      <c r="F344" s="218"/>
      <c r="G344" s="275"/>
      <c r="H344" s="96"/>
      <c r="I344" s="100"/>
      <c r="J344" s="96"/>
      <c r="K344" s="103"/>
    </row>
    <row r="345" spans="2:11" ht="39" customHeight="1">
      <c r="C345" s="65"/>
      <c r="D345" s="196" t="s">
        <v>749</v>
      </c>
      <c r="E345" s="65"/>
      <c r="F345" s="222"/>
      <c r="G345" s="291"/>
      <c r="H345" s="223"/>
      <c r="I345" s="224"/>
      <c r="J345" s="223"/>
    </row>
    <row r="346" spans="2:11">
      <c r="D346" s="196"/>
      <c r="E346" s="149">
        <v>1</v>
      </c>
      <c r="F346" s="219" t="s">
        <v>613</v>
      </c>
      <c r="G346" s="286"/>
      <c r="H346" s="151" t="s">
        <v>10</v>
      </c>
      <c r="I346" s="152" t="str">
        <f t="shared" ref="I346" si="34">F346</f>
        <v>kpl</v>
      </c>
      <c r="J346" s="150">
        <f t="shared" ref="J346" si="35">G346*E346</f>
        <v>0</v>
      </c>
      <c r="K346" s="145" t="s">
        <v>1</v>
      </c>
    </row>
    <row r="347" spans="2:11">
      <c r="G347" s="276"/>
    </row>
    <row r="348" spans="2:11">
      <c r="B348" s="225"/>
      <c r="C348" s="96" t="s">
        <v>976</v>
      </c>
      <c r="D348" s="95"/>
      <c r="E348" s="96"/>
      <c r="F348" s="218"/>
      <c r="G348" s="275"/>
      <c r="H348" s="96"/>
      <c r="I348" s="100"/>
      <c r="J348" s="96"/>
      <c r="K348" s="103"/>
    </row>
    <row r="349" spans="2:11" ht="78.75" customHeight="1">
      <c r="C349" s="65"/>
      <c r="D349" s="214" t="s">
        <v>750</v>
      </c>
      <c r="E349" s="65"/>
      <c r="F349" s="222"/>
      <c r="G349" s="291"/>
      <c r="H349" s="223"/>
      <c r="I349" s="224"/>
      <c r="J349" s="223"/>
    </row>
    <row r="350" spans="2:11">
      <c r="D350" s="196"/>
      <c r="E350" s="149">
        <v>1</v>
      </c>
      <c r="F350" s="219" t="s">
        <v>15</v>
      </c>
      <c r="G350" s="286"/>
      <c r="H350" s="151" t="s">
        <v>10</v>
      </c>
      <c r="I350" s="152" t="str">
        <f t="shared" ref="I350" si="36">F350</f>
        <v>kom</v>
      </c>
      <c r="J350" s="150">
        <f t="shared" ref="J350" si="37">G350*E350</f>
        <v>0</v>
      </c>
      <c r="K350" s="145" t="s">
        <v>1</v>
      </c>
    </row>
    <row r="351" spans="2:11">
      <c r="G351" s="276"/>
    </row>
    <row r="352" spans="2:11">
      <c r="B352" s="225"/>
      <c r="C352" s="96" t="s">
        <v>977</v>
      </c>
      <c r="D352" s="95"/>
      <c r="E352" s="96"/>
      <c r="F352" s="218"/>
      <c r="G352" s="275"/>
      <c r="H352" s="96"/>
      <c r="I352" s="100"/>
      <c r="J352" s="96"/>
      <c r="K352" s="103"/>
    </row>
    <row r="353" spans="2:11" ht="40.5" customHeight="1">
      <c r="C353" s="65"/>
      <c r="D353" s="214" t="s">
        <v>751</v>
      </c>
      <c r="E353" s="65"/>
      <c r="F353" s="222"/>
      <c r="G353" s="291"/>
      <c r="H353" s="223"/>
      <c r="I353" s="224"/>
      <c r="J353" s="223"/>
    </row>
    <row r="354" spans="2:11">
      <c r="D354" s="196"/>
      <c r="E354" s="149">
        <v>1</v>
      </c>
      <c r="F354" s="219" t="s">
        <v>15</v>
      </c>
      <c r="G354" s="286"/>
      <c r="H354" s="151" t="s">
        <v>10</v>
      </c>
      <c r="I354" s="152" t="str">
        <f t="shared" ref="I354" si="38">F354</f>
        <v>kom</v>
      </c>
      <c r="J354" s="150">
        <f t="shared" ref="J354" si="39">G354*E354</f>
        <v>0</v>
      </c>
      <c r="K354" s="145" t="s">
        <v>1</v>
      </c>
    </row>
    <row r="355" spans="2:11">
      <c r="G355" s="276"/>
    </row>
    <row r="356" spans="2:11">
      <c r="D356" s="427" t="s">
        <v>752</v>
      </c>
      <c r="E356" s="427"/>
      <c r="F356" s="427"/>
      <c r="G356" s="427"/>
      <c r="H356" s="427"/>
    </row>
    <row r="357" spans="2:11">
      <c r="G357" s="276"/>
    </row>
    <row r="358" spans="2:11">
      <c r="B358" s="225"/>
      <c r="C358" s="96" t="s">
        <v>978</v>
      </c>
      <c r="D358" s="95"/>
      <c r="E358" s="96"/>
      <c r="F358" s="218"/>
      <c r="G358" s="275"/>
      <c r="H358" s="96"/>
      <c r="I358" s="100"/>
      <c r="J358" s="96"/>
      <c r="K358" s="103"/>
    </row>
    <row r="359" spans="2:11" ht="63.75" customHeight="1">
      <c r="C359" s="65"/>
      <c r="D359" s="214" t="s">
        <v>958</v>
      </c>
      <c r="E359" s="65"/>
      <c r="F359" s="222"/>
      <c r="G359" s="291"/>
      <c r="H359" s="223"/>
      <c r="I359" s="224"/>
      <c r="J359" s="223"/>
    </row>
    <row r="360" spans="2:11">
      <c r="D360" s="214" t="s">
        <v>753</v>
      </c>
      <c r="E360" s="149">
        <v>1</v>
      </c>
      <c r="F360" s="219" t="s">
        <v>15</v>
      </c>
      <c r="G360" s="286"/>
      <c r="H360" s="151" t="s">
        <v>10</v>
      </c>
      <c r="I360" s="152" t="str">
        <f t="shared" ref="I360" si="40">F360</f>
        <v>kom</v>
      </c>
      <c r="J360" s="150">
        <f t="shared" ref="J360" si="41">G360*E360</f>
        <v>0</v>
      </c>
      <c r="K360" s="145" t="s">
        <v>1</v>
      </c>
    </row>
    <row r="361" spans="2:11">
      <c r="G361" s="276"/>
    </row>
    <row r="362" spans="2:11">
      <c r="B362" s="225"/>
      <c r="C362" s="96" t="s">
        <v>979</v>
      </c>
      <c r="D362" s="95"/>
      <c r="E362" s="96"/>
      <c r="F362" s="218"/>
      <c r="G362" s="275"/>
      <c r="H362" s="96"/>
      <c r="I362" s="100"/>
      <c r="J362" s="96"/>
      <c r="K362" s="103"/>
    </row>
    <row r="363" spans="2:11" ht="36.75" customHeight="1">
      <c r="C363" s="65"/>
      <c r="D363" s="196" t="s">
        <v>754</v>
      </c>
      <c r="E363" s="65"/>
      <c r="F363" s="222"/>
      <c r="G363" s="291"/>
      <c r="H363" s="223"/>
      <c r="I363" s="224"/>
      <c r="J363" s="223"/>
    </row>
    <row r="364" spans="2:11">
      <c r="D364" s="214"/>
      <c r="E364" s="149">
        <v>1</v>
      </c>
      <c r="F364" s="219" t="s">
        <v>15</v>
      </c>
      <c r="G364" s="286"/>
      <c r="H364" s="151" t="s">
        <v>10</v>
      </c>
      <c r="I364" s="152" t="str">
        <f t="shared" ref="I364" si="42">F364</f>
        <v>kom</v>
      </c>
      <c r="J364" s="150">
        <f t="shared" ref="J364" si="43">G364*E364</f>
        <v>0</v>
      </c>
      <c r="K364" s="145" t="s">
        <v>1</v>
      </c>
    </row>
    <row r="365" spans="2:11">
      <c r="G365" s="276"/>
    </row>
    <row r="366" spans="2:11">
      <c r="B366" s="225"/>
      <c r="C366" s="96" t="s">
        <v>980</v>
      </c>
      <c r="D366" s="95"/>
      <c r="E366" s="96"/>
      <c r="F366" s="218"/>
      <c r="G366" s="275"/>
      <c r="H366" s="96"/>
      <c r="I366" s="100"/>
      <c r="J366" s="96"/>
      <c r="K366" s="103"/>
    </row>
    <row r="367" spans="2:11" ht="36.75" customHeight="1">
      <c r="C367" s="65"/>
      <c r="D367" s="214" t="s">
        <v>755</v>
      </c>
      <c r="E367" s="65"/>
      <c r="F367" s="222"/>
      <c r="G367" s="291"/>
      <c r="H367" s="223"/>
      <c r="I367" s="224"/>
      <c r="J367" s="223"/>
    </row>
    <row r="368" spans="2:11">
      <c r="D368" s="214"/>
      <c r="E368" s="149">
        <v>1</v>
      </c>
      <c r="F368" s="219" t="s">
        <v>15</v>
      </c>
      <c r="G368" s="286"/>
      <c r="H368" s="151" t="s">
        <v>10</v>
      </c>
      <c r="I368" s="152" t="str">
        <f t="shared" ref="I368" si="44">F368</f>
        <v>kom</v>
      </c>
      <c r="J368" s="150">
        <f t="shared" ref="J368" si="45">G368*E368</f>
        <v>0</v>
      </c>
      <c r="K368" s="145" t="s">
        <v>1</v>
      </c>
    </row>
    <row r="369" spans="2:11">
      <c r="G369" s="276"/>
    </row>
    <row r="370" spans="2:11">
      <c r="B370" s="225"/>
      <c r="C370" s="96" t="s">
        <v>981</v>
      </c>
      <c r="D370" s="95"/>
      <c r="E370" s="96"/>
      <c r="F370" s="218"/>
      <c r="G370" s="275"/>
      <c r="H370" s="96"/>
      <c r="I370" s="100"/>
      <c r="J370" s="96"/>
      <c r="K370" s="103"/>
    </row>
    <row r="371" spans="2:11" ht="27.75" customHeight="1">
      <c r="C371" s="65"/>
      <c r="D371" s="214" t="s">
        <v>756</v>
      </c>
      <c r="E371" s="65"/>
      <c r="F371" s="222"/>
      <c r="G371" s="291"/>
      <c r="H371" s="223"/>
      <c r="I371" s="224"/>
      <c r="J371" s="223"/>
    </row>
    <row r="372" spans="2:11">
      <c r="D372" s="214"/>
      <c r="E372" s="149">
        <v>1</v>
      </c>
      <c r="F372" s="219" t="s">
        <v>15</v>
      </c>
      <c r="G372" s="286"/>
      <c r="H372" s="151" t="s">
        <v>10</v>
      </c>
      <c r="I372" s="152" t="str">
        <f t="shared" ref="I372" si="46">F372</f>
        <v>kom</v>
      </c>
      <c r="J372" s="150">
        <f t="shared" ref="J372" si="47">G372*E372</f>
        <v>0</v>
      </c>
      <c r="K372" s="145" t="s">
        <v>1</v>
      </c>
    </row>
    <row r="373" spans="2:11">
      <c r="G373" s="276"/>
    </row>
    <row r="374" spans="2:11">
      <c r="B374" s="225"/>
      <c r="C374" s="96" t="s">
        <v>757</v>
      </c>
      <c r="D374" s="95"/>
      <c r="E374" s="96"/>
      <c r="F374" s="218"/>
      <c r="G374" s="275"/>
      <c r="H374" s="96"/>
      <c r="I374" s="100"/>
      <c r="J374" s="96"/>
      <c r="K374" s="103"/>
    </row>
    <row r="375" spans="2:11" ht="49.5" customHeight="1">
      <c r="C375" s="65"/>
      <c r="D375" s="196" t="s">
        <v>758</v>
      </c>
      <c r="E375" s="65"/>
      <c r="F375" s="222"/>
      <c r="G375" s="291"/>
      <c r="H375" s="223"/>
      <c r="I375" s="224"/>
      <c r="J375" s="223"/>
    </row>
    <row r="376" spans="2:11">
      <c r="D376" s="214"/>
      <c r="E376" s="149">
        <v>1</v>
      </c>
      <c r="F376" s="219" t="s">
        <v>15</v>
      </c>
      <c r="G376" s="286"/>
      <c r="H376" s="151" t="s">
        <v>10</v>
      </c>
      <c r="I376" s="152" t="str">
        <f t="shared" ref="I376" si="48">F376</f>
        <v>kom</v>
      </c>
      <c r="J376" s="150">
        <f t="shared" ref="J376" si="49">G376*E376</f>
        <v>0</v>
      </c>
      <c r="K376" s="145" t="s">
        <v>1</v>
      </c>
    </row>
    <row r="377" spans="2:11">
      <c r="G377" s="276"/>
    </row>
    <row r="378" spans="2:11">
      <c r="D378" s="427" t="s">
        <v>759</v>
      </c>
      <c r="E378" s="427"/>
      <c r="F378" s="427"/>
      <c r="G378" s="427"/>
      <c r="H378" s="427"/>
    </row>
    <row r="379" spans="2:11">
      <c r="G379" s="276"/>
    </row>
    <row r="380" spans="2:11">
      <c r="B380" s="225"/>
      <c r="C380" s="96" t="s">
        <v>760</v>
      </c>
      <c r="D380" s="95"/>
      <c r="E380" s="96"/>
      <c r="F380" s="218"/>
      <c r="G380" s="275"/>
      <c r="H380" s="96"/>
      <c r="I380" s="100"/>
      <c r="J380" s="96"/>
      <c r="K380" s="103"/>
    </row>
    <row r="381" spans="2:11" ht="148.5" customHeight="1">
      <c r="C381" s="65"/>
      <c r="D381" s="194" t="s">
        <v>761</v>
      </c>
      <c r="E381" s="65"/>
      <c r="F381" s="222"/>
      <c r="G381" s="291"/>
      <c r="H381" s="223"/>
      <c r="I381" s="224"/>
      <c r="J381" s="223"/>
    </row>
    <row r="382" spans="2:11">
      <c r="D382" s="178" t="s">
        <v>762</v>
      </c>
      <c r="E382" s="149">
        <v>5</v>
      </c>
      <c r="F382" s="219" t="s">
        <v>270</v>
      </c>
      <c r="G382" s="286"/>
      <c r="H382" s="151" t="s">
        <v>10</v>
      </c>
      <c r="I382" s="152" t="str">
        <f t="shared" ref="I382:I383" si="50">F382</f>
        <v>m</v>
      </c>
      <c r="J382" s="150">
        <f t="shared" ref="J382:J383" si="51">G382*E382</f>
        <v>0</v>
      </c>
      <c r="K382" s="145" t="s">
        <v>1</v>
      </c>
    </row>
    <row r="383" spans="2:11">
      <c r="D383" s="178" t="s">
        <v>763</v>
      </c>
      <c r="E383" s="149">
        <v>15</v>
      </c>
      <c r="F383" s="219" t="s">
        <v>270</v>
      </c>
      <c r="G383" s="286"/>
      <c r="H383" s="151" t="s">
        <v>10</v>
      </c>
      <c r="I383" s="152" t="str">
        <f t="shared" si="50"/>
        <v>m</v>
      </c>
      <c r="J383" s="150">
        <f t="shared" si="51"/>
        <v>0</v>
      </c>
      <c r="K383" s="145" t="s">
        <v>1</v>
      </c>
    </row>
    <row r="384" spans="2:11">
      <c r="D384" s="178"/>
      <c r="E384" s="149"/>
      <c r="F384" s="219"/>
      <c r="G384" s="286"/>
      <c r="H384" s="151"/>
      <c r="I384" s="152"/>
      <c r="J384" s="150"/>
      <c r="K384" s="145"/>
    </row>
    <row r="385" spans="2:11">
      <c r="B385" s="225"/>
      <c r="C385" s="96" t="s">
        <v>764</v>
      </c>
      <c r="D385" s="95"/>
      <c r="E385" s="96"/>
      <c r="F385" s="218"/>
      <c r="G385" s="275"/>
      <c r="H385" s="96"/>
      <c r="I385" s="100"/>
      <c r="J385" s="96"/>
      <c r="K385" s="103"/>
    </row>
    <row r="386" spans="2:11" ht="44.25" customHeight="1">
      <c r="C386" s="65"/>
      <c r="D386" s="214" t="s">
        <v>765</v>
      </c>
      <c r="E386" s="65"/>
      <c r="F386" s="222"/>
      <c r="G386" s="291"/>
      <c r="H386" s="223"/>
      <c r="I386" s="224"/>
      <c r="J386" s="223"/>
    </row>
    <row r="387" spans="2:11">
      <c r="D387" s="178" t="s">
        <v>763</v>
      </c>
      <c r="E387" s="149">
        <v>1</v>
      </c>
      <c r="F387" s="219" t="s">
        <v>15</v>
      </c>
      <c r="G387" s="286"/>
      <c r="H387" s="151" t="s">
        <v>10</v>
      </c>
      <c r="I387" s="152" t="str">
        <f t="shared" ref="I387" si="52">F387</f>
        <v>kom</v>
      </c>
      <c r="J387" s="150">
        <f t="shared" ref="J387" si="53">G387*E387</f>
        <v>0</v>
      </c>
      <c r="K387" s="145" t="s">
        <v>1</v>
      </c>
    </row>
    <row r="388" spans="2:11">
      <c r="G388" s="276"/>
    </row>
    <row r="389" spans="2:11">
      <c r="B389" s="225"/>
      <c r="C389" s="96" t="s">
        <v>766</v>
      </c>
      <c r="D389" s="95"/>
      <c r="E389" s="96"/>
      <c r="F389" s="218"/>
      <c r="G389" s="275"/>
      <c r="H389" s="96"/>
      <c r="I389" s="100"/>
      <c r="J389" s="96"/>
      <c r="K389" s="103"/>
    </row>
    <row r="390" spans="2:11" ht="86.25" customHeight="1">
      <c r="C390" s="65"/>
      <c r="D390" s="215" t="s">
        <v>767</v>
      </c>
      <c r="E390" s="65"/>
      <c r="F390" s="222"/>
      <c r="G390" s="291"/>
      <c r="H390" s="223"/>
      <c r="I390" s="224"/>
      <c r="J390" s="223"/>
    </row>
    <row r="391" spans="2:11">
      <c r="D391" s="178" t="s">
        <v>762</v>
      </c>
      <c r="E391" s="149">
        <v>5</v>
      </c>
      <c r="F391" s="219" t="s">
        <v>15</v>
      </c>
      <c r="G391" s="286"/>
      <c r="H391" s="151" t="s">
        <v>10</v>
      </c>
      <c r="I391" s="152" t="str">
        <f t="shared" ref="I391:I392" si="54">F391</f>
        <v>kom</v>
      </c>
      <c r="J391" s="150">
        <f t="shared" ref="J391:J392" si="55">G391*E391</f>
        <v>0</v>
      </c>
      <c r="K391" s="145" t="s">
        <v>1</v>
      </c>
    </row>
    <row r="392" spans="2:11">
      <c r="D392" s="178" t="s">
        <v>763</v>
      </c>
      <c r="E392" s="149">
        <v>15</v>
      </c>
      <c r="F392" s="219" t="s">
        <v>15</v>
      </c>
      <c r="G392" s="286"/>
      <c r="H392" s="151" t="s">
        <v>10</v>
      </c>
      <c r="I392" s="152" t="str">
        <f t="shared" si="54"/>
        <v>kom</v>
      </c>
      <c r="J392" s="150">
        <f t="shared" si="55"/>
        <v>0</v>
      </c>
      <c r="K392" s="145" t="s">
        <v>1</v>
      </c>
    </row>
    <row r="393" spans="2:11">
      <c r="D393" s="178"/>
      <c r="E393" s="149"/>
      <c r="F393" s="219"/>
      <c r="G393" s="286"/>
      <c r="H393" s="151"/>
      <c r="I393" s="152"/>
      <c r="J393" s="150"/>
      <c r="K393" s="145"/>
    </row>
    <row r="394" spans="2:11">
      <c r="B394" s="225"/>
      <c r="C394" s="96" t="s">
        <v>768</v>
      </c>
      <c r="D394" s="95"/>
      <c r="E394" s="96"/>
      <c r="F394" s="218"/>
      <c r="G394" s="275"/>
      <c r="H394" s="96"/>
      <c r="I394" s="100"/>
      <c r="J394" s="96"/>
      <c r="K394" s="103"/>
    </row>
    <row r="395" spans="2:11" ht="44.25" customHeight="1">
      <c r="C395" s="65"/>
      <c r="D395" s="212" t="s">
        <v>769</v>
      </c>
      <c r="E395" s="65"/>
      <c r="F395" s="222"/>
      <c r="G395" s="291"/>
      <c r="H395" s="223"/>
      <c r="I395" s="224"/>
      <c r="J395" s="223"/>
    </row>
    <row r="396" spans="2:11">
      <c r="D396" s="178"/>
      <c r="E396" s="149">
        <v>1</v>
      </c>
      <c r="F396" s="219" t="s">
        <v>613</v>
      </c>
      <c r="G396" s="286"/>
      <c r="H396" s="151" t="s">
        <v>10</v>
      </c>
      <c r="I396" s="152" t="str">
        <f t="shared" ref="I396" si="56">F396</f>
        <v>kpl</v>
      </c>
      <c r="J396" s="150">
        <f t="shared" ref="J396" si="57">G396*E396</f>
        <v>0</v>
      </c>
      <c r="K396" s="145" t="s">
        <v>1</v>
      </c>
    </row>
    <row r="397" spans="2:11">
      <c r="G397" s="276"/>
    </row>
    <row r="398" spans="2:11">
      <c r="D398" s="180" t="s">
        <v>770</v>
      </c>
      <c r="G398" s="276"/>
    </row>
    <row r="399" spans="2:11">
      <c r="G399" s="276"/>
    </row>
    <row r="400" spans="2:11">
      <c r="B400" s="225"/>
      <c r="C400" s="96" t="s">
        <v>771</v>
      </c>
      <c r="D400" s="95"/>
      <c r="E400" s="96"/>
      <c r="F400" s="218"/>
      <c r="G400" s="275"/>
      <c r="H400" s="96"/>
      <c r="I400" s="100"/>
      <c r="J400" s="96"/>
      <c r="K400" s="103"/>
    </row>
    <row r="401" spans="1:11" ht="39.75" customHeight="1">
      <c r="C401" s="65"/>
      <c r="D401" s="194" t="s">
        <v>772</v>
      </c>
      <c r="E401" s="65"/>
      <c r="F401" s="222"/>
      <c r="G401" s="291"/>
      <c r="H401" s="223"/>
      <c r="I401" s="224"/>
      <c r="J401" s="223"/>
    </row>
    <row r="402" spans="1:11">
      <c r="D402" s="178" t="s">
        <v>773</v>
      </c>
      <c r="E402" s="149">
        <v>1</v>
      </c>
      <c r="F402" s="219" t="s">
        <v>15</v>
      </c>
      <c r="G402" s="286"/>
      <c r="H402" s="151" t="s">
        <v>10</v>
      </c>
      <c r="I402" s="152" t="str">
        <f t="shared" ref="I402" si="58">F402</f>
        <v>kom</v>
      </c>
      <c r="J402" s="150">
        <f t="shared" ref="J402" si="59">G402*E402</f>
        <v>0</v>
      </c>
      <c r="K402" s="145" t="s">
        <v>1</v>
      </c>
    </row>
    <row r="403" spans="1:11">
      <c r="G403" s="276"/>
    </row>
    <row r="404" spans="1:11">
      <c r="G404" s="276"/>
    </row>
    <row r="405" spans="1:11">
      <c r="D405" s="180" t="s">
        <v>774</v>
      </c>
      <c r="G405" s="276"/>
    </row>
    <row r="406" spans="1:11">
      <c r="G406" s="276"/>
    </row>
    <row r="407" spans="1:11">
      <c r="B407" s="225"/>
      <c r="C407" s="96" t="s">
        <v>775</v>
      </c>
      <c r="D407" s="95"/>
      <c r="E407" s="96"/>
      <c r="F407" s="218"/>
      <c r="G407" s="275"/>
      <c r="H407" s="96"/>
      <c r="I407" s="100"/>
      <c r="J407" s="96"/>
      <c r="K407" s="103"/>
    </row>
    <row r="408" spans="1:11" ht="50.25" customHeight="1">
      <c r="C408" s="65"/>
      <c r="D408" s="215" t="s">
        <v>776</v>
      </c>
      <c r="E408" s="65"/>
      <c r="F408" s="222"/>
      <c r="G408" s="291"/>
      <c r="H408" s="223"/>
      <c r="I408" s="224"/>
      <c r="J408" s="223"/>
    </row>
    <row r="409" spans="1:11">
      <c r="D409" s="178"/>
      <c r="E409" s="149">
        <v>1</v>
      </c>
      <c r="F409" s="219" t="s">
        <v>613</v>
      </c>
      <c r="G409" s="286"/>
      <c r="H409" s="151" t="s">
        <v>10</v>
      </c>
      <c r="I409" s="152" t="str">
        <f t="shared" ref="I409" si="60">F409</f>
        <v>kpl</v>
      </c>
      <c r="J409" s="150">
        <f t="shared" ref="J409" si="61">G409*E409</f>
        <v>0</v>
      </c>
      <c r="K409" s="145" t="s">
        <v>1</v>
      </c>
    </row>
    <row r="410" spans="1:11">
      <c r="G410" s="276"/>
    </row>
    <row r="411" spans="1:11" ht="15.75" thickBot="1">
      <c r="G411" s="276"/>
    </row>
    <row r="412" spans="1:11" ht="18.75" customHeight="1" thickBot="1">
      <c r="A412" s="21" t="str">
        <f>A333</f>
        <v>D</v>
      </c>
      <c r="B412" s="22" t="str">
        <f>B333</f>
        <v>III</v>
      </c>
      <c r="C412" s="20"/>
      <c r="D412" s="20" t="str">
        <f>D333&amp;" SVEUKUPNO"</f>
        <v>PLINSKA INSTALACIJA SVEUKUPNO</v>
      </c>
      <c r="E412" s="422">
        <f>SUM(J336:J411)</f>
        <v>0</v>
      </c>
      <c r="F412" s="422"/>
      <c r="G412" s="422"/>
      <c r="H412" s="422"/>
      <c r="I412" s="422"/>
      <c r="J412" s="422"/>
      <c r="K412" s="23" t="s">
        <v>1</v>
      </c>
    </row>
    <row r="414" spans="1:11">
      <c r="D414" s="195" t="s">
        <v>745</v>
      </c>
    </row>
    <row r="415" spans="1:11" ht="75">
      <c r="D415" s="196" t="s">
        <v>746</v>
      </c>
    </row>
    <row r="419" spans="1:11">
      <c r="D419" s="110" t="s">
        <v>982</v>
      </c>
    </row>
    <row r="421" spans="1:11" ht="15.75" thickBot="1"/>
    <row r="422" spans="1:11" ht="18.75" customHeight="1" thickBot="1">
      <c r="A422" s="226" t="str">
        <f>A39</f>
        <v>D</v>
      </c>
      <c r="B422" s="227">
        <f>B39</f>
        <v>0</v>
      </c>
      <c r="C422" s="228"/>
      <c r="D422" s="228" t="str">
        <f>D39</f>
        <v>PRIPREMNO - DEMONTAŽNI RADOVI SVEUKUPNO</v>
      </c>
      <c r="E422" s="425">
        <f>E39</f>
        <v>0</v>
      </c>
      <c r="F422" s="425"/>
      <c r="G422" s="425"/>
      <c r="H422" s="425"/>
      <c r="I422" s="425"/>
      <c r="J422" s="425"/>
      <c r="K422" s="229" t="s">
        <v>1</v>
      </c>
    </row>
    <row r="423" spans="1:11" ht="18.75" customHeight="1" thickBot="1">
      <c r="A423" s="226" t="str">
        <f>A164</f>
        <v>D</v>
      </c>
      <c r="B423" s="227" t="str">
        <f>B164</f>
        <v>I</v>
      </c>
      <c r="C423" s="228"/>
      <c r="D423" s="228" t="str">
        <f>D164</f>
        <v>ETAŽNO CENTRALNO GRIJANJE SVEUKUPNO</v>
      </c>
      <c r="E423" s="425">
        <f>E164</f>
        <v>0</v>
      </c>
      <c r="F423" s="425"/>
      <c r="G423" s="425"/>
      <c r="H423" s="425"/>
      <c r="I423" s="425"/>
      <c r="J423" s="425"/>
      <c r="K423" s="229" t="s">
        <v>1</v>
      </c>
    </row>
    <row r="424" spans="1:11" ht="18.75" customHeight="1" thickBot="1">
      <c r="A424" s="226" t="str">
        <f>A328</f>
        <v>D</v>
      </c>
      <c r="B424" s="227" t="str">
        <f>B328</f>
        <v>II</v>
      </c>
      <c r="C424" s="228"/>
      <c r="D424" s="228" t="str">
        <f>D328</f>
        <v>HLAĐENJE - SPLIT SUSTAV SVEUKUPNO</v>
      </c>
      <c r="E424" s="425">
        <f>E328</f>
        <v>0</v>
      </c>
      <c r="F424" s="425"/>
      <c r="G424" s="425"/>
      <c r="H424" s="425"/>
      <c r="I424" s="425"/>
      <c r="J424" s="425"/>
      <c r="K424" s="229" t="s">
        <v>1</v>
      </c>
    </row>
    <row r="425" spans="1:11" ht="18.75" customHeight="1" thickBot="1">
      <c r="A425" s="226" t="str">
        <f>A412</f>
        <v>D</v>
      </c>
      <c r="B425" s="227" t="str">
        <f>B412</f>
        <v>III</v>
      </c>
      <c r="C425" s="228"/>
      <c r="D425" s="228" t="str">
        <f>D412</f>
        <v>PLINSKA INSTALACIJA SVEUKUPNO</v>
      </c>
      <c r="E425" s="425">
        <f>E412</f>
        <v>0</v>
      </c>
      <c r="F425" s="425"/>
      <c r="G425" s="425"/>
      <c r="H425" s="425"/>
      <c r="I425" s="425"/>
      <c r="J425" s="425"/>
      <c r="K425" s="229" t="s">
        <v>1</v>
      </c>
    </row>
    <row r="426" spans="1:11" ht="18.75" customHeight="1" thickBot="1">
      <c r="A426" s="258"/>
      <c r="B426" s="258"/>
      <c r="C426" s="102"/>
      <c r="D426" s="102" t="s">
        <v>1133</v>
      </c>
      <c r="E426" s="259"/>
      <c r="F426" s="259"/>
      <c r="G426" s="259"/>
      <c r="H426" s="259"/>
      <c r="I426" s="259"/>
      <c r="J426" s="260">
        <f>SUM(E422:J425)</f>
        <v>0</v>
      </c>
      <c r="K426" s="229" t="s">
        <v>1</v>
      </c>
    </row>
    <row r="428" spans="1:11">
      <c r="D428" s="92" t="s">
        <v>782</v>
      </c>
      <c r="E428" s="426">
        <f>J426*0.25</f>
        <v>0</v>
      </c>
      <c r="F428" s="426"/>
      <c r="G428" s="426"/>
      <c r="H428" s="426"/>
      <c r="I428" s="426"/>
      <c r="J428" s="426"/>
      <c r="K428" s="110" t="s">
        <v>1</v>
      </c>
    </row>
    <row r="429" spans="1:11" ht="15.75" thickBot="1"/>
    <row r="430" spans="1:11" ht="15.75" thickBot="1">
      <c r="A430" s="231"/>
      <c r="B430" s="232"/>
      <c r="C430" s="233"/>
      <c r="D430" s="228" t="s">
        <v>925</v>
      </c>
      <c r="E430" s="233"/>
      <c r="F430" s="234"/>
      <c r="G430" s="233"/>
      <c r="H430" s="233"/>
      <c r="I430" s="235"/>
      <c r="J430" s="236">
        <f>SUM(E426:J429)</f>
        <v>0</v>
      </c>
      <c r="K430" s="229" t="s">
        <v>1</v>
      </c>
    </row>
    <row r="434" spans="3:4">
      <c r="C434" s="181"/>
      <c r="D434" s="182" t="s">
        <v>783</v>
      </c>
    </row>
    <row r="435" spans="3:4" ht="51">
      <c r="C435" s="181" t="s">
        <v>784</v>
      </c>
      <c r="D435" s="177" t="s">
        <v>785</v>
      </c>
    </row>
    <row r="436" spans="3:4" ht="102">
      <c r="C436" s="181" t="s">
        <v>786</v>
      </c>
      <c r="D436" s="177" t="s">
        <v>787</v>
      </c>
    </row>
    <row r="437" spans="3:4" ht="178.5">
      <c r="C437" s="181" t="s">
        <v>788</v>
      </c>
      <c r="D437" s="177" t="s">
        <v>789</v>
      </c>
    </row>
    <row r="438" spans="3:4" ht="38.25">
      <c r="C438" s="181" t="s">
        <v>790</v>
      </c>
      <c r="D438" s="177" t="s">
        <v>791</v>
      </c>
    </row>
    <row r="439" spans="3:4" ht="89.25">
      <c r="C439" s="181" t="s">
        <v>792</v>
      </c>
      <c r="D439" s="177" t="s">
        <v>793</v>
      </c>
    </row>
  </sheetData>
  <sheetProtection algorithmName="SHA-512" hashValue="sfGtq5SDAWJQavPpvftv9Krarpsiics9TWIvxQ1BYaokRwVat3qws24EKokCznYykqRgBN0s3AvBQJ6IQn63UA==" saltValue="145bcdCDZhvjiJFmJ049MA==" spinCount="100000" sheet="1" objects="1" scenarios="1"/>
  <mergeCells count="15">
    <mergeCell ref="E424:J424"/>
    <mergeCell ref="E425:J425"/>
    <mergeCell ref="E428:J428"/>
    <mergeCell ref="E328:J328"/>
    <mergeCell ref="D356:H356"/>
    <mergeCell ref="D378:H378"/>
    <mergeCell ref="E412:J412"/>
    <mergeCell ref="E422:J422"/>
    <mergeCell ref="E423:J423"/>
    <mergeCell ref="E164:J164"/>
    <mergeCell ref="E39:J39"/>
    <mergeCell ref="D46:F46"/>
    <mergeCell ref="D47:F47"/>
    <mergeCell ref="D48:F48"/>
    <mergeCell ref="D49:F49"/>
  </mergeCells>
  <pageMargins left="0.7" right="0.7" top="0.75" bottom="0.75" header="0.3" footer="0.3"/>
  <pageSetup paperSize="9" scale="86" orientation="landscape" horizontalDpi="300" verticalDpi="300" r:id="rId1"/>
  <headerFooter>
    <oddHeader>&amp;LZAJEDNICA SUSRET&amp;CTROŠKOVNIK&amp;Rožujak 2021.</oddHeader>
    <oddFooter>&amp;CSTROJARSKE INSTALACIJE</oddFooter>
  </headerFooter>
  <rowBreaks count="7" manualBreakCount="7">
    <brk id="84" max="16383" man="1"/>
    <brk id="103" max="16383" man="1"/>
    <brk id="176" max="16383" man="1"/>
    <brk id="306" max="16383" man="1"/>
    <brk id="331" max="16383" man="1"/>
    <brk id="393" max="16383" man="1"/>
    <brk id="418" max="1638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2073D-EBC9-4116-BFF3-F2C2C8B8FE89}">
  <dimension ref="A1:K318"/>
  <sheetViews>
    <sheetView zoomScaleNormal="100" workbookViewId="0">
      <selection activeCell="Q222" sqref="Q222"/>
    </sheetView>
  </sheetViews>
  <sheetFormatPr defaultColWidth="9.140625" defaultRowHeight="15"/>
  <cols>
    <col min="1" max="1" width="2.7109375" style="93" customWidth="1"/>
    <col min="2" max="2" width="1.7109375" style="93" customWidth="1"/>
    <col min="3" max="3" width="4.5703125" style="99" customWidth="1"/>
    <col min="4" max="4" width="45.28515625" style="92" customWidth="1"/>
    <col min="5" max="5" width="4.7109375" style="92" customWidth="1"/>
    <col min="6" max="6" width="3.7109375" style="129" customWidth="1"/>
    <col min="7" max="7" width="29.5703125" style="92" customWidth="1"/>
    <col min="8" max="8" width="3.28515625" style="92" customWidth="1"/>
    <col min="9" max="9" width="3.7109375" style="99" customWidth="1"/>
    <col min="10" max="10" width="29.42578125" style="92" customWidth="1"/>
    <col min="11" max="12" width="3.7109375" style="92" customWidth="1"/>
    <col min="13" max="16384" width="9.140625" style="92"/>
  </cols>
  <sheetData>
    <row r="1" spans="1:11">
      <c r="A1" s="2"/>
      <c r="B1" s="2"/>
      <c r="C1" s="17"/>
      <c r="D1" s="244" t="s">
        <v>983</v>
      </c>
      <c r="E1" s="3"/>
      <c r="F1" s="216"/>
      <c r="G1" s="3"/>
      <c r="H1" s="3"/>
      <c r="I1" s="17"/>
      <c r="J1" s="3"/>
      <c r="K1" s="3"/>
    </row>
    <row r="3" spans="1:11" ht="279.75" customHeight="1">
      <c r="D3" s="193" t="s">
        <v>1135</v>
      </c>
    </row>
    <row r="4" spans="1:11">
      <c r="D4" s="193"/>
    </row>
    <row r="5" spans="1:11">
      <c r="D5" s="193"/>
    </row>
    <row r="6" spans="1:11">
      <c r="A6" s="2" t="s">
        <v>924</v>
      </c>
      <c r="B6" s="2" t="s">
        <v>11</v>
      </c>
      <c r="C6" s="17"/>
      <c r="D6" s="3" t="s">
        <v>588</v>
      </c>
      <c r="E6" s="3"/>
      <c r="F6" s="216"/>
      <c r="G6" s="3"/>
      <c r="H6" s="3"/>
      <c r="I6" s="17"/>
      <c r="J6" s="3"/>
      <c r="K6" s="3"/>
    </row>
    <row r="7" spans="1:11">
      <c r="G7" s="276"/>
    </row>
    <row r="8" spans="1:11">
      <c r="D8" s="125"/>
      <c r="E8" s="126"/>
      <c r="F8" s="217"/>
      <c r="G8" s="282"/>
      <c r="H8" s="126"/>
      <c r="I8" s="126"/>
      <c r="J8" s="126"/>
      <c r="K8" s="126"/>
    </row>
    <row r="9" spans="1:11">
      <c r="C9" s="245" t="s">
        <v>960</v>
      </c>
      <c r="D9" s="95"/>
      <c r="E9" s="96"/>
      <c r="F9" s="218"/>
      <c r="G9" s="275"/>
      <c r="H9" s="96"/>
      <c r="I9" s="100"/>
      <c r="J9" s="96"/>
      <c r="K9" s="103"/>
    </row>
    <row r="10" spans="1:11" ht="68.25" customHeight="1">
      <c r="D10" s="246" t="s">
        <v>517</v>
      </c>
      <c r="G10" s="276"/>
    </row>
    <row r="11" spans="1:11" s="145" customFormat="1">
      <c r="A11" s="144"/>
      <c r="B11" s="144"/>
      <c r="C11" s="147"/>
      <c r="D11" s="246" t="s">
        <v>518</v>
      </c>
      <c r="E11" s="149">
        <v>10</v>
      </c>
      <c r="F11" s="219" t="s">
        <v>519</v>
      </c>
      <c r="G11" s="286"/>
      <c r="H11" s="151" t="s">
        <v>10</v>
      </c>
      <c r="I11" s="152" t="str">
        <f>F11</f>
        <v>mt</v>
      </c>
      <c r="J11" s="150">
        <f>G11*E11</f>
        <v>0</v>
      </c>
      <c r="K11" s="145" t="s">
        <v>1</v>
      </c>
    </row>
    <row r="12" spans="1:11" s="145" customFormat="1">
      <c r="A12" s="144"/>
      <c r="B12" s="144"/>
      <c r="C12" s="147"/>
      <c r="D12" s="246" t="s">
        <v>520</v>
      </c>
      <c r="E12" s="149">
        <v>5</v>
      </c>
      <c r="F12" s="219" t="s">
        <v>519</v>
      </c>
      <c r="G12" s="286"/>
      <c r="H12" s="151" t="s">
        <v>10</v>
      </c>
      <c r="I12" s="152" t="str">
        <f>F12</f>
        <v>mt</v>
      </c>
      <c r="J12" s="150">
        <f>G12*E12</f>
        <v>0</v>
      </c>
      <c r="K12" s="145" t="s">
        <v>1</v>
      </c>
    </row>
    <row r="13" spans="1:11" s="145" customFormat="1">
      <c r="A13" s="144"/>
      <c r="B13" s="144"/>
      <c r="C13" s="147"/>
      <c r="D13" s="246"/>
      <c r="E13" s="149"/>
      <c r="F13" s="219"/>
      <c r="G13" s="289"/>
      <c r="H13" s="151"/>
      <c r="I13" s="152"/>
      <c r="J13" s="166"/>
    </row>
    <row r="14" spans="1:11">
      <c r="C14" s="245" t="s">
        <v>961</v>
      </c>
      <c r="D14" s="95"/>
      <c r="E14" s="96"/>
      <c r="F14" s="218"/>
      <c r="G14" s="275"/>
      <c r="H14" s="96"/>
      <c r="I14" s="100"/>
      <c r="J14" s="96"/>
      <c r="K14" s="103"/>
    </row>
    <row r="15" spans="1:11" ht="189.75" customHeight="1">
      <c r="D15" s="246" t="s">
        <v>521</v>
      </c>
      <c r="G15" s="276"/>
    </row>
    <row r="16" spans="1:11" ht="17.25" customHeight="1">
      <c r="D16" s="246" t="s">
        <v>522</v>
      </c>
      <c r="G16" s="276"/>
    </row>
    <row r="17" spans="1:11" s="145" customFormat="1">
      <c r="A17" s="144"/>
      <c r="B17" s="144"/>
      <c r="C17" s="147"/>
      <c r="D17" s="246" t="s">
        <v>518</v>
      </c>
      <c r="E17" s="149">
        <v>5</v>
      </c>
      <c r="F17" s="219" t="s">
        <v>270</v>
      </c>
      <c r="G17" s="286"/>
      <c r="H17" s="151" t="s">
        <v>10</v>
      </c>
      <c r="I17" s="152" t="str">
        <f>F17</f>
        <v>m</v>
      </c>
      <c r="J17" s="150">
        <f>G17*E17</f>
        <v>0</v>
      </c>
      <c r="K17" s="145" t="s">
        <v>1</v>
      </c>
    </row>
    <row r="18" spans="1:11" s="145" customFormat="1">
      <c r="A18" s="144"/>
      <c r="B18" s="144"/>
      <c r="C18" s="147"/>
      <c r="D18" s="246" t="s">
        <v>520</v>
      </c>
      <c r="E18" s="149">
        <v>25</v>
      </c>
      <c r="F18" s="219" t="s">
        <v>270</v>
      </c>
      <c r="G18" s="286"/>
      <c r="H18" s="151" t="s">
        <v>10</v>
      </c>
      <c r="I18" s="152" t="str">
        <f t="shared" ref="I18:I20" si="0">F18</f>
        <v>m</v>
      </c>
      <c r="J18" s="150">
        <f t="shared" ref="J18:J20" si="1">G18*E18</f>
        <v>0</v>
      </c>
      <c r="K18" s="145" t="s">
        <v>1</v>
      </c>
    </row>
    <row r="19" spans="1:11" s="145" customFormat="1">
      <c r="A19" s="144"/>
      <c r="B19" s="144"/>
      <c r="C19" s="147"/>
      <c r="D19" s="246" t="s">
        <v>523</v>
      </c>
      <c r="E19" s="149">
        <v>25</v>
      </c>
      <c r="F19" s="219" t="s">
        <v>270</v>
      </c>
      <c r="G19" s="286"/>
      <c r="H19" s="151" t="s">
        <v>10</v>
      </c>
      <c r="I19" s="152" t="str">
        <f t="shared" si="0"/>
        <v>m</v>
      </c>
      <c r="J19" s="150">
        <f t="shared" si="1"/>
        <v>0</v>
      </c>
      <c r="K19" s="145" t="s">
        <v>1</v>
      </c>
    </row>
    <row r="20" spans="1:11" ht="15" customHeight="1">
      <c r="D20" s="246" t="s">
        <v>524</v>
      </c>
      <c r="E20" s="149">
        <v>65</v>
      </c>
      <c r="F20" s="219" t="s">
        <v>270</v>
      </c>
      <c r="G20" s="286"/>
      <c r="H20" s="151" t="s">
        <v>10</v>
      </c>
      <c r="I20" s="152" t="str">
        <f t="shared" si="0"/>
        <v>m</v>
      </c>
      <c r="J20" s="150">
        <f t="shared" si="1"/>
        <v>0</v>
      </c>
      <c r="K20" s="145" t="s">
        <v>1</v>
      </c>
    </row>
    <row r="21" spans="1:11" ht="15" customHeight="1">
      <c r="D21" s="246"/>
      <c r="E21" s="149"/>
      <c r="F21" s="219"/>
      <c r="G21" s="286"/>
      <c r="H21" s="151"/>
      <c r="I21" s="152"/>
      <c r="J21" s="150"/>
      <c r="K21" s="145"/>
    </row>
    <row r="22" spans="1:11">
      <c r="C22" s="245" t="s">
        <v>962</v>
      </c>
      <c r="D22" s="95"/>
      <c r="E22" s="96"/>
      <c r="F22" s="218"/>
      <c r="G22" s="275"/>
      <c r="H22" s="96"/>
      <c r="I22" s="100"/>
      <c r="J22" s="96"/>
      <c r="K22" s="103"/>
    </row>
    <row r="23" spans="1:11" ht="71.25" customHeight="1">
      <c r="D23" s="246" t="s">
        <v>525</v>
      </c>
      <c r="G23" s="276"/>
    </row>
    <row r="24" spans="1:11" s="145" customFormat="1">
      <c r="A24" s="144"/>
      <c r="B24" s="144"/>
      <c r="C24" s="147"/>
      <c r="D24" s="246" t="s">
        <v>518</v>
      </c>
      <c r="E24" s="149">
        <v>1</v>
      </c>
      <c r="F24" s="219" t="s">
        <v>15</v>
      </c>
      <c r="G24" s="286"/>
      <c r="H24" s="151" t="s">
        <v>10</v>
      </c>
      <c r="I24" s="152" t="str">
        <f>F24</f>
        <v>kom</v>
      </c>
      <c r="J24" s="150">
        <f>G24*E24</f>
        <v>0</v>
      </c>
      <c r="K24" s="145" t="s">
        <v>1</v>
      </c>
    </row>
    <row r="25" spans="1:11" s="145" customFormat="1">
      <c r="A25" s="144"/>
      <c r="B25" s="144"/>
      <c r="C25" s="147"/>
      <c r="D25" s="246" t="s">
        <v>520</v>
      </c>
      <c r="E25" s="149">
        <v>2</v>
      </c>
      <c r="F25" s="219" t="s">
        <v>15</v>
      </c>
      <c r="G25" s="286"/>
      <c r="H25" s="151" t="s">
        <v>10</v>
      </c>
      <c r="I25" s="152" t="str">
        <f t="shared" ref="I25:I27" si="2">F25</f>
        <v>kom</v>
      </c>
      <c r="J25" s="150">
        <f t="shared" ref="J25:J27" si="3">G25*E25</f>
        <v>0</v>
      </c>
      <c r="K25" s="145" t="s">
        <v>1</v>
      </c>
    </row>
    <row r="26" spans="1:11" s="145" customFormat="1">
      <c r="A26" s="144"/>
      <c r="B26" s="144"/>
      <c r="C26" s="147"/>
      <c r="D26" s="246" t="s">
        <v>523</v>
      </c>
      <c r="E26" s="149">
        <v>4</v>
      </c>
      <c r="F26" s="219" t="s">
        <v>15</v>
      </c>
      <c r="G26" s="286"/>
      <c r="H26" s="151" t="s">
        <v>10</v>
      </c>
      <c r="I26" s="152" t="str">
        <f t="shared" si="2"/>
        <v>kom</v>
      </c>
      <c r="J26" s="150">
        <f t="shared" si="3"/>
        <v>0</v>
      </c>
      <c r="K26" s="145" t="s">
        <v>1</v>
      </c>
    </row>
    <row r="27" spans="1:11" ht="15" customHeight="1">
      <c r="D27" s="246" t="s">
        <v>524</v>
      </c>
      <c r="E27" s="149">
        <v>4</v>
      </c>
      <c r="F27" s="219" t="s">
        <v>15</v>
      </c>
      <c r="G27" s="286"/>
      <c r="H27" s="151" t="s">
        <v>10</v>
      </c>
      <c r="I27" s="152" t="str">
        <f t="shared" si="2"/>
        <v>kom</v>
      </c>
      <c r="J27" s="150">
        <f t="shared" si="3"/>
        <v>0</v>
      </c>
      <c r="K27" s="145" t="s">
        <v>1</v>
      </c>
    </row>
    <row r="28" spans="1:11" ht="18" customHeight="1">
      <c r="D28" s="99"/>
      <c r="E28" s="109"/>
      <c r="F28" s="220"/>
      <c r="G28" s="279"/>
      <c r="H28" s="111"/>
      <c r="I28" s="112"/>
      <c r="J28" s="113"/>
    </row>
    <row r="29" spans="1:11">
      <c r="C29" s="245" t="s">
        <v>963</v>
      </c>
      <c r="D29" s="95"/>
      <c r="E29" s="96"/>
      <c r="F29" s="218"/>
      <c r="G29" s="275"/>
      <c r="H29" s="96"/>
      <c r="I29" s="100"/>
      <c r="J29" s="96"/>
      <c r="K29" s="103"/>
    </row>
    <row r="30" spans="1:11" ht="71.25" customHeight="1">
      <c r="D30" s="246" t="s">
        <v>526</v>
      </c>
      <c r="G30" s="276"/>
    </row>
    <row r="31" spans="1:11" s="145" customFormat="1">
      <c r="A31" s="144"/>
      <c r="B31" s="144"/>
      <c r="C31" s="147"/>
      <c r="D31" s="246" t="s">
        <v>518</v>
      </c>
      <c r="E31" s="149">
        <v>2</v>
      </c>
      <c r="F31" s="219" t="s">
        <v>15</v>
      </c>
      <c r="G31" s="286"/>
      <c r="H31" s="151" t="s">
        <v>10</v>
      </c>
      <c r="I31" s="152" t="str">
        <f>F31</f>
        <v>kom</v>
      </c>
      <c r="J31" s="150">
        <f>G31*E31</f>
        <v>0</v>
      </c>
      <c r="K31" s="145" t="s">
        <v>1</v>
      </c>
    </row>
    <row r="32" spans="1:11" s="145" customFormat="1">
      <c r="A32" s="144"/>
      <c r="B32" s="144"/>
      <c r="C32" s="147"/>
      <c r="D32" s="246" t="s">
        <v>520</v>
      </c>
      <c r="E32" s="149">
        <v>4</v>
      </c>
      <c r="F32" s="219" t="s">
        <v>15</v>
      </c>
      <c r="G32" s="286"/>
      <c r="H32" s="151" t="s">
        <v>10</v>
      </c>
      <c r="I32" s="152" t="str">
        <f t="shared" ref="I32:I34" si="4">F32</f>
        <v>kom</v>
      </c>
      <c r="J32" s="150">
        <f t="shared" ref="J32:J34" si="5">G32*E32</f>
        <v>0</v>
      </c>
      <c r="K32" s="145" t="s">
        <v>1</v>
      </c>
    </row>
    <row r="33" spans="1:11" s="145" customFormat="1">
      <c r="A33" s="144"/>
      <c r="B33" s="144"/>
      <c r="C33" s="147"/>
      <c r="D33" s="246" t="s">
        <v>523</v>
      </c>
      <c r="E33" s="149">
        <v>6</v>
      </c>
      <c r="F33" s="219" t="s">
        <v>15</v>
      </c>
      <c r="G33" s="286"/>
      <c r="H33" s="151" t="s">
        <v>10</v>
      </c>
      <c r="I33" s="152" t="str">
        <f t="shared" si="4"/>
        <v>kom</v>
      </c>
      <c r="J33" s="150">
        <f t="shared" si="5"/>
        <v>0</v>
      </c>
      <c r="K33" s="145" t="s">
        <v>1</v>
      </c>
    </row>
    <row r="34" spans="1:11" ht="15" customHeight="1">
      <c r="D34" s="246" t="s">
        <v>524</v>
      </c>
      <c r="E34" s="149">
        <v>6</v>
      </c>
      <c r="F34" s="219" t="s">
        <v>15</v>
      </c>
      <c r="G34" s="286"/>
      <c r="H34" s="151" t="s">
        <v>10</v>
      </c>
      <c r="I34" s="152" t="str">
        <f t="shared" si="4"/>
        <v>kom</v>
      </c>
      <c r="J34" s="150">
        <f t="shared" si="5"/>
        <v>0</v>
      </c>
      <c r="K34" s="145" t="s">
        <v>1</v>
      </c>
    </row>
    <row r="35" spans="1:11" ht="18" customHeight="1">
      <c r="D35" s="99"/>
      <c r="E35" s="109"/>
      <c r="F35" s="220"/>
      <c r="G35" s="279"/>
      <c r="H35" s="111"/>
      <c r="I35" s="112"/>
      <c r="J35" s="113"/>
    </row>
    <row r="36" spans="1:11">
      <c r="C36" s="245" t="s">
        <v>964</v>
      </c>
      <c r="D36" s="95"/>
      <c r="E36" s="96"/>
      <c r="F36" s="218"/>
      <c r="G36" s="275"/>
      <c r="H36" s="96"/>
      <c r="I36" s="100"/>
      <c r="J36" s="96"/>
      <c r="K36" s="103"/>
    </row>
    <row r="37" spans="1:11" ht="42.75" customHeight="1">
      <c r="D37" s="246" t="s">
        <v>527</v>
      </c>
      <c r="G37" s="276"/>
    </row>
    <row r="38" spans="1:11" s="145" customFormat="1">
      <c r="A38" s="144"/>
      <c r="B38" s="144"/>
      <c r="C38" s="147"/>
      <c r="D38" s="246" t="s">
        <v>523</v>
      </c>
      <c r="E38" s="149">
        <v>4</v>
      </c>
      <c r="F38" s="219" t="s">
        <v>15</v>
      </c>
      <c r="G38" s="286"/>
      <c r="H38" s="151" t="s">
        <v>10</v>
      </c>
      <c r="I38" s="152" t="str">
        <f t="shared" ref="I38:I39" si="6">F38</f>
        <v>kom</v>
      </c>
      <c r="J38" s="150">
        <f t="shared" ref="J38:J39" si="7">G38*E38</f>
        <v>0</v>
      </c>
      <c r="K38" s="145" t="s">
        <v>1</v>
      </c>
    </row>
    <row r="39" spans="1:11" ht="15" customHeight="1">
      <c r="D39" s="246" t="s">
        <v>524</v>
      </c>
      <c r="E39" s="149">
        <v>6</v>
      </c>
      <c r="F39" s="219" t="s">
        <v>15</v>
      </c>
      <c r="G39" s="286"/>
      <c r="H39" s="151" t="s">
        <v>10</v>
      </c>
      <c r="I39" s="152" t="str">
        <f t="shared" si="6"/>
        <v>kom</v>
      </c>
      <c r="J39" s="150">
        <f t="shared" si="7"/>
        <v>0</v>
      </c>
      <c r="K39" s="145" t="s">
        <v>1</v>
      </c>
    </row>
    <row r="40" spans="1:11" ht="18" customHeight="1">
      <c r="D40" s="99"/>
      <c r="E40" s="109"/>
      <c r="F40" s="220"/>
      <c r="G40" s="279"/>
      <c r="H40" s="111"/>
      <c r="I40" s="112"/>
      <c r="J40" s="113"/>
    </row>
    <row r="41" spans="1:11">
      <c r="C41" s="245" t="s">
        <v>965</v>
      </c>
      <c r="D41" s="95"/>
      <c r="E41" s="96"/>
      <c r="F41" s="218"/>
      <c r="G41" s="275"/>
      <c r="H41" s="96"/>
      <c r="I41" s="100"/>
      <c r="J41" s="96"/>
      <c r="K41" s="103"/>
    </row>
    <row r="42" spans="1:11" ht="42.75" customHeight="1">
      <c r="D42" s="246" t="s">
        <v>528</v>
      </c>
      <c r="G42" s="276"/>
    </row>
    <row r="43" spans="1:11" ht="15" customHeight="1">
      <c r="D43" s="246" t="s">
        <v>524</v>
      </c>
      <c r="E43" s="149">
        <v>17</v>
      </c>
      <c r="F43" s="219" t="s">
        <v>15</v>
      </c>
      <c r="G43" s="286"/>
      <c r="H43" s="151" t="s">
        <v>10</v>
      </c>
      <c r="I43" s="152" t="str">
        <f t="shared" ref="I43" si="8">F43</f>
        <v>kom</v>
      </c>
      <c r="J43" s="150">
        <f t="shared" ref="J43" si="9">G43*E43</f>
        <v>0</v>
      </c>
      <c r="K43" s="145" t="s">
        <v>1</v>
      </c>
    </row>
    <row r="44" spans="1:11" ht="18" customHeight="1">
      <c r="D44" s="99"/>
      <c r="E44" s="109"/>
      <c r="F44" s="220"/>
      <c r="G44" s="279"/>
      <c r="H44" s="111"/>
      <c r="I44" s="112"/>
      <c r="J44" s="113"/>
    </row>
    <row r="45" spans="1:11">
      <c r="C45" s="245" t="s">
        <v>966</v>
      </c>
      <c r="D45" s="95"/>
      <c r="E45" s="96"/>
      <c r="F45" s="218"/>
      <c r="G45" s="275"/>
      <c r="H45" s="96"/>
      <c r="I45" s="100"/>
      <c r="J45" s="96"/>
      <c r="K45" s="103"/>
    </row>
    <row r="46" spans="1:11" ht="42.75" customHeight="1">
      <c r="D46" s="246" t="s">
        <v>528</v>
      </c>
      <c r="G46" s="276"/>
    </row>
    <row r="47" spans="1:11" ht="15" customHeight="1">
      <c r="D47" s="246" t="s">
        <v>520</v>
      </c>
      <c r="E47" s="149">
        <v>1</v>
      </c>
      <c r="F47" s="219" t="s">
        <v>15</v>
      </c>
      <c r="G47" s="286"/>
      <c r="H47" s="151" t="s">
        <v>10</v>
      </c>
      <c r="I47" s="152" t="str">
        <f t="shared" ref="I47" si="10">F47</f>
        <v>kom</v>
      </c>
      <c r="J47" s="150">
        <f t="shared" ref="J47" si="11">G47*E47</f>
        <v>0</v>
      </c>
      <c r="K47" s="145" t="s">
        <v>1</v>
      </c>
    </row>
    <row r="48" spans="1:11" ht="15.75" customHeight="1">
      <c r="D48" s="99"/>
      <c r="E48" s="109"/>
      <c r="F48" s="220"/>
      <c r="G48" s="279"/>
      <c r="H48" s="111"/>
      <c r="I48" s="112"/>
      <c r="J48" s="113"/>
    </row>
    <row r="49" spans="3:11">
      <c r="C49" s="245" t="s">
        <v>967</v>
      </c>
      <c r="D49" s="95"/>
      <c r="E49" s="96"/>
      <c r="F49" s="218"/>
      <c r="G49" s="275"/>
      <c r="H49" s="96"/>
      <c r="I49" s="100"/>
      <c r="J49" s="96"/>
      <c r="K49" s="103"/>
    </row>
    <row r="50" spans="3:11" ht="48" customHeight="1">
      <c r="D50" s="246" t="s">
        <v>529</v>
      </c>
      <c r="G50" s="276"/>
    </row>
    <row r="51" spans="3:11" ht="15" customHeight="1">
      <c r="D51" s="246" t="s">
        <v>520</v>
      </c>
      <c r="E51" s="149">
        <v>1</v>
      </c>
      <c r="F51" s="219" t="s">
        <v>15</v>
      </c>
      <c r="G51" s="286"/>
      <c r="H51" s="151" t="s">
        <v>10</v>
      </c>
      <c r="I51" s="152" t="str">
        <f t="shared" ref="I51" si="12">F51</f>
        <v>kom</v>
      </c>
      <c r="J51" s="150">
        <f t="shared" ref="J51" si="13">G51*E51</f>
        <v>0</v>
      </c>
      <c r="K51" s="145" t="s">
        <v>1</v>
      </c>
    </row>
    <row r="52" spans="3:11" ht="15.75" customHeight="1">
      <c r="D52" s="99"/>
      <c r="E52" s="109"/>
      <c r="F52" s="220"/>
      <c r="G52" s="279"/>
      <c r="H52" s="111"/>
      <c r="I52" s="112"/>
      <c r="J52" s="113"/>
    </row>
    <row r="53" spans="3:11">
      <c r="C53" s="245" t="s">
        <v>968</v>
      </c>
      <c r="D53" s="95"/>
      <c r="E53" s="96"/>
      <c r="F53" s="218"/>
      <c r="G53" s="275"/>
      <c r="H53" s="96"/>
      <c r="I53" s="100"/>
      <c r="J53" s="96"/>
      <c r="K53" s="103"/>
    </row>
    <row r="54" spans="3:11" ht="102" customHeight="1">
      <c r="D54" s="246" t="s">
        <v>530</v>
      </c>
      <c r="G54" s="276"/>
    </row>
    <row r="55" spans="3:11" ht="15" customHeight="1">
      <c r="D55" s="246" t="s">
        <v>531</v>
      </c>
      <c r="E55" s="149">
        <v>1</v>
      </c>
      <c r="F55" s="219" t="s">
        <v>15</v>
      </c>
      <c r="G55" s="286"/>
      <c r="H55" s="151" t="s">
        <v>10</v>
      </c>
      <c r="I55" s="152" t="str">
        <f t="shared" ref="I55" si="14">F55</f>
        <v>kom</v>
      </c>
      <c r="J55" s="150">
        <f t="shared" ref="J55" si="15">G55*E55</f>
        <v>0</v>
      </c>
      <c r="K55" s="145" t="s">
        <v>1</v>
      </c>
    </row>
    <row r="56" spans="3:11" ht="18" customHeight="1">
      <c r="D56" s="99"/>
      <c r="E56" s="109"/>
      <c r="F56" s="220"/>
      <c r="G56" s="279"/>
      <c r="H56" s="111"/>
      <c r="I56" s="112"/>
      <c r="J56" s="113"/>
    </row>
    <row r="57" spans="3:11">
      <c r="C57" s="245" t="s">
        <v>639</v>
      </c>
      <c r="D57" s="95"/>
      <c r="E57" s="96"/>
      <c r="F57" s="218"/>
      <c r="G57" s="275"/>
      <c r="H57" s="96"/>
      <c r="I57" s="100"/>
      <c r="J57" s="96"/>
      <c r="K57" s="103"/>
    </row>
    <row r="58" spans="3:11" ht="39" customHeight="1">
      <c r="D58" s="246" t="s">
        <v>532</v>
      </c>
      <c r="G58" s="276"/>
    </row>
    <row r="59" spans="3:11" ht="15" customHeight="1">
      <c r="D59" s="246"/>
      <c r="E59" s="149">
        <v>135</v>
      </c>
      <c r="F59" s="219" t="s">
        <v>270</v>
      </c>
      <c r="G59" s="286"/>
      <c r="H59" s="151" t="s">
        <v>10</v>
      </c>
      <c r="I59" s="152" t="str">
        <f t="shared" ref="I59" si="16">F59</f>
        <v>m</v>
      </c>
      <c r="J59" s="150">
        <f t="shared" ref="J59" si="17">G59*E59</f>
        <v>0</v>
      </c>
      <c r="K59" s="145" t="s">
        <v>1</v>
      </c>
    </row>
    <row r="60" spans="3:11" ht="18" customHeight="1">
      <c r="D60" s="99"/>
      <c r="E60" s="109"/>
      <c r="F60" s="220"/>
      <c r="G60" s="279"/>
      <c r="H60" s="111"/>
      <c r="I60" s="112"/>
      <c r="J60" s="113"/>
    </row>
    <row r="61" spans="3:11">
      <c r="C61" s="245" t="s">
        <v>641</v>
      </c>
      <c r="D61" s="95"/>
      <c r="E61" s="96"/>
      <c r="F61" s="218"/>
      <c r="G61" s="275"/>
      <c r="H61" s="96"/>
      <c r="I61" s="100"/>
      <c r="J61" s="96"/>
      <c r="K61" s="103"/>
    </row>
    <row r="62" spans="3:11" ht="52.5" customHeight="1">
      <c r="D62" s="246" t="s">
        <v>533</v>
      </c>
      <c r="G62" s="276"/>
    </row>
    <row r="63" spans="3:11" ht="15" customHeight="1">
      <c r="D63" s="246"/>
      <c r="E63" s="149">
        <v>135</v>
      </c>
      <c r="F63" s="219" t="s">
        <v>270</v>
      </c>
      <c r="G63" s="286"/>
      <c r="H63" s="151" t="s">
        <v>10</v>
      </c>
      <c r="I63" s="152" t="str">
        <f t="shared" ref="I63" si="18">F63</f>
        <v>m</v>
      </c>
      <c r="J63" s="150">
        <f t="shared" ref="J63" si="19">G63*E63</f>
        <v>0</v>
      </c>
      <c r="K63" s="145" t="s">
        <v>1</v>
      </c>
    </row>
    <row r="64" spans="3:11" ht="18" customHeight="1">
      <c r="D64" s="99"/>
      <c r="E64" s="109"/>
      <c r="F64" s="220"/>
      <c r="G64" s="279"/>
      <c r="H64" s="111"/>
      <c r="I64" s="112"/>
      <c r="J64" s="113"/>
    </row>
    <row r="65" spans="1:11">
      <c r="C65" s="245" t="s">
        <v>643</v>
      </c>
      <c r="D65" s="100" t="s">
        <v>534</v>
      </c>
      <c r="E65" s="96"/>
      <c r="F65" s="218"/>
      <c r="G65" s="275"/>
      <c r="H65" s="96"/>
      <c r="I65" s="100"/>
      <c r="J65" s="96"/>
      <c r="K65" s="103"/>
    </row>
    <row r="66" spans="1:11" ht="95.25" customHeight="1">
      <c r="C66" s="247" t="s">
        <v>0</v>
      </c>
      <c r="D66" s="246" t="s">
        <v>535</v>
      </c>
      <c r="G66" s="276"/>
    </row>
    <row r="67" spans="1:11" ht="15" customHeight="1">
      <c r="D67" s="246" t="s">
        <v>536</v>
      </c>
      <c r="E67" s="149">
        <v>1</v>
      </c>
      <c r="F67" s="219" t="s">
        <v>984</v>
      </c>
      <c r="G67" s="286"/>
      <c r="H67" s="151" t="s">
        <v>10</v>
      </c>
      <c r="I67" s="152" t="str">
        <f t="shared" ref="I67" si="20">F67</f>
        <v>kompl</v>
      </c>
      <c r="J67" s="150">
        <f t="shared" ref="J67" si="21">G67*E67</f>
        <v>0</v>
      </c>
      <c r="K67" s="145" t="s">
        <v>1</v>
      </c>
    </row>
    <row r="68" spans="1:11" ht="51.75" customHeight="1">
      <c r="C68" s="247" t="s">
        <v>2</v>
      </c>
      <c r="D68" s="246" t="s">
        <v>537</v>
      </c>
      <c r="G68" s="276"/>
    </row>
    <row r="69" spans="1:11" ht="15" customHeight="1">
      <c r="D69" s="246" t="s">
        <v>538</v>
      </c>
      <c r="E69" s="149">
        <v>1</v>
      </c>
      <c r="F69" s="219" t="s">
        <v>984</v>
      </c>
      <c r="G69" s="286"/>
      <c r="H69" s="151" t="s">
        <v>10</v>
      </c>
      <c r="I69" s="152" t="str">
        <f t="shared" ref="I69" si="22">F69</f>
        <v>kompl</v>
      </c>
      <c r="J69" s="150">
        <f t="shared" ref="J69" si="23">G69*E69</f>
        <v>0</v>
      </c>
      <c r="K69" s="145" t="s">
        <v>1</v>
      </c>
    </row>
    <row r="70" spans="1:11" s="145" customFormat="1" ht="30">
      <c r="A70" s="144"/>
      <c r="B70" s="247"/>
      <c r="C70" s="247" t="s">
        <v>3</v>
      </c>
      <c r="D70" s="246" t="s">
        <v>1136</v>
      </c>
      <c r="E70" s="149"/>
      <c r="F70" s="219"/>
      <c r="G70" s="289"/>
      <c r="H70" s="151"/>
      <c r="I70" s="152"/>
      <c r="J70" s="166"/>
    </row>
    <row r="71" spans="1:11" s="145" customFormat="1">
      <c r="A71" s="144"/>
      <c r="B71" s="144"/>
      <c r="C71" s="147"/>
      <c r="D71" s="156"/>
      <c r="E71" s="149">
        <v>1</v>
      </c>
      <c r="F71" s="219" t="s">
        <v>984</v>
      </c>
      <c r="G71" s="286"/>
      <c r="H71" s="151" t="s">
        <v>10</v>
      </c>
      <c r="I71" s="152" t="str">
        <f t="shared" ref="I71" si="24">F71</f>
        <v>kompl</v>
      </c>
      <c r="J71" s="150">
        <f t="shared" ref="J71" si="25">G71*E71</f>
        <v>0</v>
      </c>
      <c r="K71" s="145" t="s">
        <v>1</v>
      </c>
    </row>
    <row r="72" spans="1:11" s="145" customFormat="1">
      <c r="A72" s="144"/>
      <c r="B72" s="144"/>
      <c r="C72" s="147"/>
      <c r="D72" s="148"/>
      <c r="E72" s="149"/>
      <c r="F72" s="219"/>
      <c r="G72" s="289"/>
      <c r="H72" s="151"/>
      <c r="I72" s="152"/>
      <c r="J72" s="166"/>
    </row>
    <row r="73" spans="1:11" s="145" customFormat="1">
      <c r="A73" s="144"/>
      <c r="B73" s="144"/>
      <c r="C73" s="147"/>
      <c r="D73" s="148"/>
      <c r="E73" s="149"/>
      <c r="F73" s="219"/>
      <c r="G73" s="289"/>
      <c r="H73" s="151"/>
      <c r="I73" s="152"/>
      <c r="J73" s="166"/>
    </row>
    <row r="74" spans="1:11" s="145" customFormat="1">
      <c r="A74" s="144"/>
      <c r="B74" s="144"/>
      <c r="C74" s="147"/>
      <c r="D74" s="148"/>
      <c r="E74" s="149"/>
      <c r="F74" s="219"/>
      <c r="G74" s="289"/>
      <c r="H74" s="151"/>
      <c r="I74" s="152"/>
      <c r="J74" s="166"/>
    </row>
    <row r="75" spans="1:11" ht="18" customHeight="1" thickBot="1">
      <c r="D75" s="99"/>
      <c r="E75" s="109"/>
      <c r="F75" s="220"/>
      <c r="G75" s="279"/>
      <c r="H75" s="111"/>
      <c r="I75" s="112"/>
      <c r="J75" s="113"/>
    </row>
    <row r="76" spans="1:11" ht="18.75" customHeight="1" thickBot="1">
      <c r="A76" s="21" t="str">
        <f>A6</f>
        <v>E</v>
      </c>
      <c r="B76" s="22" t="str">
        <f>B6</f>
        <v>I</v>
      </c>
      <c r="C76" s="248"/>
      <c r="D76" s="20" t="str">
        <f>D6&amp;" SVEUKUPNO"</f>
        <v>VODOVOD - MONTERSKI RADOVI SVEUKUPNO</v>
      </c>
      <c r="E76" s="422">
        <f>SUM(J10:J75)</f>
        <v>0</v>
      </c>
      <c r="F76" s="422"/>
      <c r="G76" s="422"/>
      <c r="H76" s="422"/>
      <c r="I76" s="422"/>
      <c r="J76" s="422"/>
      <c r="K76" s="23" t="s">
        <v>1</v>
      </c>
    </row>
    <row r="77" spans="1:11" ht="18" customHeight="1">
      <c r="E77" s="109"/>
      <c r="F77" s="220"/>
      <c r="G77" s="279"/>
      <c r="H77" s="111"/>
      <c r="I77" s="112"/>
      <c r="J77" s="113"/>
    </row>
    <row r="78" spans="1:11" ht="18" customHeight="1">
      <c r="E78" s="109"/>
      <c r="F78" s="220"/>
      <c r="G78" s="279"/>
      <c r="H78" s="111"/>
      <c r="I78" s="112"/>
      <c r="J78" s="113"/>
    </row>
    <row r="79" spans="1:11">
      <c r="A79" s="2" t="s">
        <v>924</v>
      </c>
      <c r="B79" s="2" t="s">
        <v>30</v>
      </c>
      <c r="C79" s="17"/>
      <c r="D79" s="3" t="s">
        <v>589</v>
      </c>
      <c r="E79" s="3"/>
      <c r="F79" s="216"/>
      <c r="G79" s="292"/>
      <c r="H79" s="3"/>
      <c r="I79" s="17"/>
      <c r="J79" s="3"/>
      <c r="K79" s="3"/>
    </row>
    <row r="80" spans="1:11">
      <c r="E80" s="109"/>
      <c r="F80" s="220"/>
      <c r="G80" s="279"/>
      <c r="H80" s="111"/>
      <c r="I80" s="112"/>
      <c r="J80" s="113"/>
    </row>
    <row r="81" spans="1:11">
      <c r="C81" s="245" t="s">
        <v>560</v>
      </c>
      <c r="D81" s="95"/>
      <c r="E81" s="96"/>
      <c r="F81" s="218"/>
      <c r="G81" s="275"/>
      <c r="H81" s="96"/>
      <c r="I81" s="100"/>
      <c r="J81" s="96"/>
      <c r="K81" s="103"/>
    </row>
    <row r="82" spans="1:11" ht="145.5" customHeight="1">
      <c r="D82" s="246" t="s">
        <v>592</v>
      </c>
      <c r="G82" s="276"/>
    </row>
    <row r="83" spans="1:11" s="145" customFormat="1">
      <c r="A83" s="144"/>
      <c r="B83" s="144"/>
      <c r="C83" s="147"/>
      <c r="D83" s="246" t="s">
        <v>539</v>
      </c>
      <c r="E83" s="149">
        <v>10</v>
      </c>
      <c r="F83" s="219" t="s">
        <v>270</v>
      </c>
      <c r="G83" s="286"/>
      <c r="H83" s="151" t="s">
        <v>10</v>
      </c>
      <c r="I83" s="152" t="str">
        <f>F83</f>
        <v>m</v>
      </c>
      <c r="J83" s="150">
        <f>G83*E83</f>
        <v>0</v>
      </c>
      <c r="K83" s="145" t="s">
        <v>1</v>
      </c>
    </row>
    <row r="84" spans="1:11" s="145" customFormat="1">
      <c r="A84" s="144"/>
      <c r="B84" s="144"/>
      <c r="C84" s="147"/>
      <c r="D84" s="246" t="s">
        <v>540</v>
      </c>
      <c r="E84" s="149">
        <v>25</v>
      </c>
      <c r="F84" s="219" t="s">
        <v>270</v>
      </c>
      <c r="G84" s="286"/>
      <c r="H84" s="151" t="s">
        <v>10</v>
      </c>
      <c r="I84" s="152" t="str">
        <f t="shared" ref="I84:I85" si="26">F84</f>
        <v>m</v>
      </c>
      <c r="J84" s="150">
        <f t="shared" ref="J84:J85" si="27">G84*E84</f>
        <v>0</v>
      </c>
      <c r="K84" s="145" t="s">
        <v>1</v>
      </c>
    </row>
    <row r="85" spans="1:11" s="145" customFormat="1">
      <c r="A85" s="144"/>
      <c r="B85" s="144"/>
      <c r="C85" s="147"/>
      <c r="D85" s="246" t="s">
        <v>541</v>
      </c>
      <c r="E85" s="149">
        <v>5</v>
      </c>
      <c r="F85" s="219" t="s">
        <v>270</v>
      </c>
      <c r="G85" s="286"/>
      <c r="H85" s="151" t="s">
        <v>10</v>
      </c>
      <c r="I85" s="152" t="str">
        <f t="shared" si="26"/>
        <v>m</v>
      </c>
      <c r="J85" s="150">
        <f t="shared" si="27"/>
        <v>0</v>
      </c>
      <c r="K85" s="145" t="s">
        <v>1</v>
      </c>
    </row>
    <row r="86" spans="1:11">
      <c r="G86" s="276"/>
    </row>
    <row r="87" spans="1:11">
      <c r="C87" s="245" t="s">
        <v>561</v>
      </c>
      <c r="D87" s="95"/>
      <c r="E87" s="96"/>
      <c r="F87" s="218"/>
      <c r="G87" s="275"/>
      <c r="H87" s="96"/>
      <c r="I87" s="100"/>
      <c r="J87" s="96"/>
      <c r="K87" s="103"/>
    </row>
    <row r="88" spans="1:11" ht="142.5" customHeight="1">
      <c r="D88" s="246" t="s">
        <v>593</v>
      </c>
      <c r="G88" s="276"/>
    </row>
    <row r="89" spans="1:11" s="145" customFormat="1">
      <c r="A89" s="144"/>
      <c r="B89" s="144"/>
      <c r="C89" s="147"/>
      <c r="D89" s="246" t="s">
        <v>542</v>
      </c>
      <c r="E89" s="149">
        <v>5</v>
      </c>
      <c r="F89" s="219" t="s">
        <v>270</v>
      </c>
      <c r="G89" s="286"/>
      <c r="H89" s="151" t="s">
        <v>10</v>
      </c>
      <c r="I89" s="152" t="str">
        <f>F89</f>
        <v>m</v>
      </c>
      <c r="J89" s="150">
        <f>G89*E89</f>
        <v>0</v>
      </c>
      <c r="K89" s="145" t="s">
        <v>1</v>
      </c>
    </row>
    <row r="90" spans="1:11" s="145" customFormat="1">
      <c r="A90" s="144"/>
      <c r="B90" s="144"/>
      <c r="C90" s="147"/>
      <c r="D90" s="246" t="s">
        <v>541</v>
      </c>
      <c r="E90" s="149">
        <v>5</v>
      </c>
      <c r="F90" s="219" t="s">
        <v>270</v>
      </c>
      <c r="G90" s="286"/>
      <c r="H90" s="151" t="s">
        <v>10</v>
      </c>
      <c r="I90" s="152" t="str">
        <f t="shared" ref="I90:I92" si="28">F90</f>
        <v>m</v>
      </c>
      <c r="J90" s="150">
        <f t="shared" ref="J90:J92" si="29">G90*E90</f>
        <v>0</v>
      </c>
      <c r="K90" s="145" t="s">
        <v>1</v>
      </c>
    </row>
    <row r="91" spans="1:11" s="145" customFormat="1">
      <c r="A91" s="144"/>
      <c r="B91" s="144"/>
      <c r="C91" s="147"/>
      <c r="D91" s="246" t="s">
        <v>543</v>
      </c>
      <c r="E91" s="149">
        <v>20</v>
      </c>
      <c r="F91" s="219" t="s">
        <v>270</v>
      </c>
      <c r="G91" s="286"/>
      <c r="H91" s="151" t="s">
        <v>10</v>
      </c>
      <c r="I91" s="152" t="str">
        <f t="shared" si="28"/>
        <v>m</v>
      </c>
      <c r="J91" s="150">
        <f t="shared" si="29"/>
        <v>0</v>
      </c>
      <c r="K91" s="145" t="s">
        <v>1</v>
      </c>
    </row>
    <row r="92" spans="1:11" s="145" customFormat="1">
      <c r="A92" s="144"/>
      <c r="B92" s="144"/>
      <c r="C92" s="147"/>
      <c r="D92" s="246" t="s">
        <v>544</v>
      </c>
      <c r="E92" s="149">
        <v>5</v>
      </c>
      <c r="F92" s="219" t="s">
        <v>270</v>
      </c>
      <c r="G92" s="286"/>
      <c r="H92" s="151" t="s">
        <v>10</v>
      </c>
      <c r="I92" s="152" t="str">
        <f t="shared" si="28"/>
        <v>m</v>
      </c>
      <c r="J92" s="150">
        <f t="shared" si="29"/>
        <v>0</v>
      </c>
      <c r="K92" s="145" t="s">
        <v>1</v>
      </c>
    </row>
    <row r="93" spans="1:11">
      <c r="G93" s="276"/>
    </row>
    <row r="94" spans="1:11">
      <c r="C94" s="245" t="s">
        <v>562</v>
      </c>
      <c r="D94" s="95"/>
      <c r="E94" s="96"/>
      <c r="F94" s="218"/>
      <c r="G94" s="275"/>
      <c r="H94" s="96"/>
      <c r="I94" s="100"/>
      <c r="J94" s="96"/>
      <c r="K94" s="103"/>
    </row>
    <row r="95" spans="1:11" ht="58.5" customHeight="1">
      <c r="D95" s="246" t="s">
        <v>545</v>
      </c>
      <c r="G95" s="276"/>
    </row>
    <row r="96" spans="1:11" s="145" customFormat="1">
      <c r="A96" s="144"/>
      <c r="B96" s="144"/>
      <c r="C96" s="147"/>
      <c r="D96" s="246" t="s">
        <v>546</v>
      </c>
      <c r="E96" s="149">
        <v>2</v>
      </c>
      <c r="F96" s="219" t="s">
        <v>15</v>
      </c>
      <c r="G96" s="286"/>
      <c r="H96" s="151" t="s">
        <v>10</v>
      </c>
      <c r="I96" s="152" t="str">
        <f>F96</f>
        <v>kom</v>
      </c>
      <c r="J96" s="150">
        <f>G96*E96</f>
        <v>0</v>
      </c>
      <c r="K96" s="145" t="s">
        <v>1</v>
      </c>
    </row>
    <row r="97" spans="1:11" s="145" customFormat="1">
      <c r="A97" s="144"/>
      <c r="B97" s="144"/>
      <c r="C97" s="147"/>
      <c r="D97" s="246" t="s">
        <v>547</v>
      </c>
      <c r="E97" s="149">
        <v>1</v>
      </c>
      <c r="F97" s="219" t="s">
        <v>15</v>
      </c>
      <c r="G97" s="286"/>
      <c r="H97" s="151" t="s">
        <v>10</v>
      </c>
      <c r="I97" s="152" t="str">
        <f t="shared" ref="I97" si="30">F97</f>
        <v>kom</v>
      </c>
      <c r="J97" s="150">
        <f t="shared" ref="J97" si="31">G97*E97</f>
        <v>0</v>
      </c>
      <c r="K97" s="145" t="s">
        <v>1</v>
      </c>
    </row>
    <row r="98" spans="1:11">
      <c r="G98" s="276"/>
    </row>
    <row r="99" spans="1:11">
      <c r="C99" s="245" t="s">
        <v>969</v>
      </c>
      <c r="D99" s="95"/>
      <c r="E99" s="96"/>
      <c r="F99" s="218"/>
      <c r="G99" s="275"/>
      <c r="H99" s="96"/>
      <c r="I99" s="100"/>
      <c r="J99" s="96"/>
      <c r="K99" s="103"/>
    </row>
    <row r="100" spans="1:11" ht="58.5" customHeight="1">
      <c r="D100" s="246" t="s">
        <v>548</v>
      </c>
      <c r="G100" s="276"/>
    </row>
    <row r="101" spans="1:11" s="145" customFormat="1">
      <c r="A101" s="144"/>
      <c r="B101" s="144"/>
      <c r="C101" s="147"/>
      <c r="D101" s="246" t="s">
        <v>549</v>
      </c>
      <c r="E101" s="149">
        <v>2</v>
      </c>
      <c r="F101" s="219" t="s">
        <v>15</v>
      </c>
      <c r="G101" s="286"/>
      <c r="H101" s="151" t="s">
        <v>10</v>
      </c>
      <c r="I101" s="152" t="str">
        <f>F101</f>
        <v>kom</v>
      </c>
      <c r="J101" s="150">
        <f>G101*E101</f>
        <v>0</v>
      </c>
      <c r="K101" s="145" t="s">
        <v>1</v>
      </c>
    </row>
    <row r="102" spans="1:11" s="145" customFormat="1">
      <c r="A102" s="144"/>
      <c r="B102" s="144"/>
      <c r="C102" s="147"/>
      <c r="D102" s="246" t="s">
        <v>550</v>
      </c>
      <c r="E102" s="149">
        <v>3</v>
      </c>
      <c r="F102" s="219" t="s">
        <v>15</v>
      </c>
      <c r="G102" s="286"/>
      <c r="H102" s="151" t="s">
        <v>10</v>
      </c>
      <c r="I102" s="152" t="str">
        <f t="shared" ref="I102" si="32">F102</f>
        <v>kom</v>
      </c>
      <c r="J102" s="150">
        <f t="shared" ref="J102" si="33">G102*E102</f>
        <v>0</v>
      </c>
      <c r="K102" s="145" t="s">
        <v>1</v>
      </c>
    </row>
    <row r="103" spans="1:11">
      <c r="G103" s="276"/>
    </row>
    <row r="104" spans="1:11">
      <c r="C104" s="245" t="s">
        <v>970</v>
      </c>
      <c r="D104" s="95"/>
      <c r="E104" s="96"/>
      <c r="F104" s="218"/>
      <c r="G104" s="275"/>
      <c r="H104" s="96"/>
      <c r="I104" s="100"/>
      <c r="J104" s="96"/>
      <c r="K104" s="103"/>
    </row>
    <row r="105" spans="1:11" ht="36.75" customHeight="1">
      <c r="D105" s="246" t="s">
        <v>551</v>
      </c>
      <c r="G105" s="276"/>
    </row>
    <row r="106" spans="1:11" s="145" customFormat="1">
      <c r="A106" s="144"/>
      <c r="B106" s="144"/>
      <c r="C106" s="147"/>
      <c r="D106" s="246" t="s">
        <v>552</v>
      </c>
      <c r="E106" s="149">
        <v>2</v>
      </c>
      <c r="F106" s="219" t="s">
        <v>15</v>
      </c>
      <c r="G106" s="286"/>
      <c r="H106" s="151" t="s">
        <v>10</v>
      </c>
      <c r="I106" s="152" t="str">
        <f>F106</f>
        <v>kom</v>
      </c>
      <c r="J106" s="150">
        <f>G106*E106</f>
        <v>0</v>
      </c>
      <c r="K106" s="145" t="s">
        <v>1</v>
      </c>
    </row>
    <row r="107" spans="1:11" s="145" customFormat="1" ht="30">
      <c r="A107" s="144"/>
      <c r="B107" s="144"/>
      <c r="C107" s="147"/>
      <c r="D107" s="246" t="s">
        <v>553</v>
      </c>
      <c r="E107" s="149">
        <v>1</v>
      </c>
      <c r="F107" s="219" t="s">
        <v>15</v>
      </c>
      <c r="G107" s="286"/>
      <c r="H107" s="151" t="s">
        <v>10</v>
      </c>
      <c r="I107" s="152" t="str">
        <f t="shared" ref="I107:I108" si="34">F107</f>
        <v>kom</v>
      </c>
      <c r="J107" s="150">
        <f t="shared" ref="J107:J108" si="35">G107*E107</f>
        <v>0</v>
      </c>
      <c r="K107" s="145" t="s">
        <v>1</v>
      </c>
    </row>
    <row r="108" spans="1:11">
      <c r="D108" s="246" t="s">
        <v>554</v>
      </c>
      <c r="E108" s="149">
        <v>2</v>
      </c>
      <c r="F108" s="219" t="s">
        <v>15</v>
      </c>
      <c r="G108" s="286"/>
      <c r="H108" s="151" t="s">
        <v>10</v>
      </c>
      <c r="I108" s="152" t="str">
        <f t="shared" si="34"/>
        <v>kom</v>
      </c>
      <c r="J108" s="150">
        <f t="shared" si="35"/>
        <v>0</v>
      </c>
      <c r="K108" s="145" t="s">
        <v>1</v>
      </c>
    </row>
    <row r="109" spans="1:11">
      <c r="G109" s="276"/>
    </row>
    <row r="110" spans="1:11">
      <c r="C110" s="245" t="s">
        <v>971</v>
      </c>
      <c r="D110" s="95"/>
      <c r="E110" s="96"/>
      <c r="F110" s="218"/>
      <c r="G110" s="275"/>
      <c r="H110" s="96"/>
      <c r="I110" s="100"/>
      <c r="J110" s="96"/>
      <c r="K110" s="103"/>
    </row>
    <row r="111" spans="1:11" ht="63.75" customHeight="1">
      <c r="D111" s="246" t="s">
        <v>555</v>
      </c>
      <c r="G111" s="276"/>
    </row>
    <row r="112" spans="1:11" s="145" customFormat="1" ht="45">
      <c r="A112" s="144"/>
      <c r="B112" s="144"/>
      <c r="C112" s="147"/>
      <c r="D112" s="246" t="s">
        <v>556</v>
      </c>
      <c r="E112" s="149">
        <v>1</v>
      </c>
      <c r="F112" s="219" t="s">
        <v>15</v>
      </c>
      <c r="G112" s="286"/>
      <c r="H112" s="151" t="s">
        <v>10</v>
      </c>
      <c r="I112" s="152" t="str">
        <f>F112</f>
        <v>kom</v>
      </c>
      <c r="J112" s="150">
        <f>G112*E112</f>
        <v>0</v>
      </c>
      <c r="K112" s="145" t="s">
        <v>1</v>
      </c>
    </row>
    <row r="113" spans="1:11" s="145" customFormat="1">
      <c r="A113" s="144"/>
      <c r="B113" s="144"/>
      <c r="C113" s="147"/>
      <c r="D113" s="246" t="s">
        <v>557</v>
      </c>
      <c r="E113" s="149">
        <v>2</v>
      </c>
      <c r="F113" s="219" t="s">
        <v>15</v>
      </c>
      <c r="G113" s="286"/>
      <c r="H113" s="151" t="s">
        <v>10</v>
      </c>
      <c r="I113" s="152" t="str">
        <f t="shared" ref="I113" si="36">F113</f>
        <v>kom</v>
      </c>
      <c r="J113" s="150">
        <f t="shared" ref="J113" si="37">G113*E113</f>
        <v>0</v>
      </c>
      <c r="K113" s="145" t="s">
        <v>1</v>
      </c>
    </row>
    <row r="114" spans="1:11">
      <c r="G114" s="276"/>
    </row>
    <row r="115" spans="1:11">
      <c r="C115" s="245" t="s">
        <v>972</v>
      </c>
      <c r="D115" s="95"/>
      <c r="E115" s="96"/>
      <c r="F115" s="218"/>
      <c r="G115" s="275"/>
      <c r="H115" s="96"/>
      <c r="I115" s="100"/>
      <c r="J115" s="96"/>
      <c r="K115" s="103"/>
    </row>
    <row r="116" spans="1:11" ht="161.25" customHeight="1">
      <c r="D116" s="246" t="s">
        <v>1162</v>
      </c>
      <c r="G116" s="276"/>
    </row>
    <row r="117" spans="1:11" s="145" customFormat="1" ht="60">
      <c r="A117" s="144"/>
      <c r="B117" s="144"/>
      <c r="C117" s="147"/>
      <c r="D117" s="246" t="s">
        <v>558</v>
      </c>
      <c r="E117" s="149">
        <v>1</v>
      </c>
      <c r="F117" s="219" t="s">
        <v>984</v>
      </c>
      <c r="G117" s="286"/>
      <c r="H117" s="151" t="s">
        <v>10</v>
      </c>
      <c r="I117" s="152" t="str">
        <f>F117</f>
        <v>kompl</v>
      </c>
      <c r="J117" s="150">
        <f>G117*E117</f>
        <v>0</v>
      </c>
      <c r="K117" s="145" t="s">
        <v>1</v>
      </c>
    </row>
    <row r="118" spans="1:11">
      <c r="G118" s="276"/>
    </row>
    <row r="119" spans="1:11">
      <c r="C119" s="245" t="s">
        <v>973</v>
      </c>
      <c r="D119" s="95"/>
      <c r="E119" s="96"/>
      <c r="F119" s="218"/>
      <c r="G119" s="275"/>
      <c r="H119" s="96"/>
      <c r="I119" s="100"/>
      <c r="J119" s="96"/>
      <c r="K119" s="103"/>
    </row>
    <row r="120" spans="1:11" ht="69.75" customHeight="1">
      <c r="D120" s="246" t="s">
        <v>559</v>
      </c>
      <c r="G120" s="276"/>
    </row>
    <row r="121" spans="1:11" s="145" customFormat="1">
      <c r="A121" s="144"/>
      <c r="B121" s="144"/>
      <c r="C121" s="147"/>
      <c r="D121" s="246" t="s">
        <v>531</v>
      </c>
      <c r="E121" s="149">
        <v>1</v>
      </c>
      <c r="F121" s="219" t="s">
        <v>15</v>
      </c>
      <c r="G121" s="286"/>
      <c r="H121" s="151" t="s">
        <v>10</v>
      </c>
      <c r="I121" s="152" t="str">
        <f>F121</f>
        <v>kom</v>
      </c>
      <c r="J121" s="150">
        <f>G121*E121</f>
        <v>0</v>
      </c>
      <c r="K121" s="145" t="s">
        <v>1</v>
      </c>
    </row>
    <row r="122" spans="1:11" s="145" customFormat="1">
      <c r="A122" s="144"/>
      <c r="B122" s="144"/>
      <c r="C122" s="147"/>
      <c r="D122" s="246"/>
      <c r="E122" s="149"/>
      <c r="F122" s="219"/>
      <c r="G122" s="289"/>
      <c r="H122" s="151"/>
      <c r="I122" s="152"/>
      <c r="J122" s="166"/>
    </row>
    <row r="123" spans="1:11" s="145" customFormat="1">
      <c r="A123" s="144"/>
      <c r="B123" s="144"/>
      <c r="C123" s="147"/>
      <c r="D123" s="246"/>
      <c r="E123" s="149"/>
      <c r="F123" s="219"/>
      <c r="G123" s="289"/>
      <c r="H123" s="151"/>
      <c r="I123" s="152"/>
      <c r="J123" s="166"/>
    </row>
    <row r="124" spans="1:11" ht="15.75" thickBot="1">
      <c r="G124" s="276"/>
    </row>
    <row r="125" spans="1:11" ht="18.75" customHeight="1" thickBot="1">
      <c r="A125" s="21" t="str">
        <f>A79</f>
        <v>E</v>
      </c>
      <c r="B125" s="22" t="str">
        <f>B79</f>
        <v>II</v>
      </c>
      <c r="C125" s="248"/>
      <c r="D125" s="20" t="str">
        <f>D79&amp;" SVEUKUPNO"</f>
        <v>KANALIZACIJA - MONTERSKI RADOVI SVEUKUPNO</v>
      </c>
      <c r="E125" s="422">
        <f>SUM(J80:J124)</f>
        <v>0</v>
      </c>
      <c r="F125" s="422"/>
      <c r="G125" s="422"/>
      <c r="H125" s="422"/>
      <c r="I125" s="422"/>
      <c r="J125" s="422"/>
      <c r="K125" s="23" t="s">
        <v>1</v>
      </c>
    </row>
    <row r="126" spans="1:11">
      <c r="G126" s="276"/>
    </row>
    <row r="127" spans="1:11">
      <c r="G127" s="276"/>
    </row>
    <row r="128" spans="1:11">
      <c r="A128" s="2" t="s">
        <v>924</v>
      </c>
      <c r="B128" s="2" t="s">
        <v>12</v>
      </c>
      <c r="C128" s="17"/>
      <c r="D128" s="3" t="s">
        <v>985</v>
      </c>
      <c r="E128" s="3"/>
      <c r="F128" s="216"/>
      <c r="G128" s="292"/>
      <c r="H128" s="3"/>
      <c r="I128" s="17"/>
      <c r="J128" s="3"/>
      <c r="K128" s="3"/>
    </row>
    <row r="129" spans="1:11">
      <c r="G129" s="276"/>
    </row>
    <row r="130" spans="1:11">
      <c r="C130" s="245" t="s">
        <v>563</v>
      </c>
      <c r="D130" s="95"/>
      <c r="E130" s="96"/>
      <c r="F130" s="218"/>
      <c r="G130" s="275"/>
      <c r="H130" s="96"/>
      <c r="I130" s="100"/>
      <c r="J130" s="96"/>
      <c r="K130" s="103"/>
    </row>
    <row r="131" spans="1:11" ht="58.5" customHeight="1">
      <c r="D131" s="246" t="s">
        <v>565</v>
      </c>
      <c r="G131" s="276"/>
    </row>
    <row r="132" spans="1:11" s="145" customFormat="1">
      <c r="A132" s="144"/>
      <c r="B132" s="144"/>
      <c r="C132" s="147"/>
      <c r="D132" s="246" t="s">
        <v>566</v>
      </c>
      <c r="E132" s="149">
        <v>3</v>
      </c>
      <c r="F132" s="219" t="s">
        <v>15</v>
      </c>
      <c r="G132" s="286"/>
      <c r="H132" s="151" t="s">
        <v>10</v>
      </c>
      <c r="I132" s="152" t="str">
        <f>F132</f>
        <v>kom</v>
      </c>
      <c r="J132" s="150">
        <f>G132*E132</f>
        <v>0</v>
      </c>
      <c r="K132" s="145" t="s">
        <v>1</v>
      </c>
    </row>
    <row r="133" spans="1:11" s="145" customFormat="1">
      <c r="A133" s="144"/>
      <c r="B133" s="144"/>
      <c r="C133" s="147"/>
      <c r="D133" s="246"/>
      <c r="E133" s="149"/>
      <c r="F133" s="219"/>
      <c r="G133" s="290"/>
      <c r="H133" s="151"/>
      <c r="I133" s="152"/>
      <c r="J133" s="264"/>
    </row>
    <row r="134" spans="1:11" s="145" customFormat="1">
      <c r="A134" s="144"/>
      <c r="B134" s="144"/>
      <c r="C134" s="428" t="s">
        <v>1256</v>
      </c>
      <c r="D134" s="428"/>
      <c r="E134" s="92"/>
      <c r="F134" s="129"/>
      <c r="G134" s="276"/>
      <c r="H134" s="92"/>
      <c r="I134" s="99"/>
      <c r="J134" s="92"/>
      <c r="K134" s="92"/>
    </row>
    <row r="135" spans="1:11" s="145" customFormat="1">
      <c r="A135" s="144"/>
      <c r="B135" s="144"/>
      <c r="C135" s="99"/>
      <c r="D135" s="416"/>
      <c r="E135" s="92"/>
      <c r="F135" s="129"/>
      <c r="G135" s="276"/>
      <c r="H135" s="92"/>
      <c r="I135" s="99"/>
      <c r="J135" s="92"/>
      <c r="K135" s="92"/>
    </row>
    <row r="136" spans="1:11" s="145" customFormat="1">
      <c r="A136" s="144"/>
      <c r="B136" s="144"/>
      <c r="C136" s="245" t="s">
        <v>564</v>
      </c>
      <c r="D136" s="417" t="s">
        <v>1257</v>
      </c>
      <c r="E136" s="96"/>
      <c r="F136" s="218"/>
      <c r="G136" s="275"/>
      <c r="H136" s="96"/>
      <c r="I136" s="100"/>
      <c r="J136" s="96"/>
      <c r="K136" s="103"/>
    </row>
    <row r="137" spans="1:11" s="145" customFormat="1" ht="51">
      <c r="A137" s="144"/>
      <c r="B137" s="144"/>
      <c r="C137" s="99"/>
      <c r="D137" s="418" t="s">
        <v>1258</v>
      </c>
      <c r="E137" s="92"/>
      <c r="F137" s="129"/>
      <c r="G137" s="276"/>
      <c r="H137" s="92"/>
      <c r="I137" s="99"/>
      <c r="J137" s="92"/>
      <c r="K137" s="92"/>
    </row>
    <row r="138" spans="1:11" s="145" customFormat="1">
      <c r="A138" s="144"/>
      <c r="B138" s="144"/>
      <c r="C138" s="147"/>
      <c r="D138" s="419"/>
      <c r="E138" s="149">
        <v>1</v>
      </c>
      <c r="F138" s="219" t="s">
        <v>15</v>
      </c>
      <c r="G138" s="286"/>
      <c r="H138" s="151" t="s">
        <v>10</v>
      </c>
      <c r="I138" s="152" t="str">
        <f t="shared" ref="I138" si="38">F138</f>
        <v>kom</v>
      </c>
      <c r="J138" s="150">
        <f t="shared" ref="J138" si="39">G138*E138</f>
        <v>0</v>
      </c>
      <c r="K138" s="145" t="s">
        <v>1</v>
      </c>
    </row>
    <row r="139" spans="1:11" s="145" customFormat="1">
      <c r="A139" s="144"/>
      <c r="B139" s="144"/>
      <c r="C139" s="147"/>
      <c r="D139" s="420"/>
      <c r="E139" s="149"/>
      <c r="F139" s="219"/>
      <c r="G139" s="286"/>
      <c r="H139" s="151"/>
      <c r="I139" s="152"/>
      <c r="J139" s="150"/>
    </row>
    <row r="140" spans="1:11" s="145" customFormat="1">
      <c r="A140" s="144"/>
      <c r="B140" s="144"/>
      <c r="C140" s="245" t="s">
        <v>975</v>
      </c>
      <c r="D140" s="417" t="s">
        <v>1259</v>
      </c>
      <c r="E140" s="96"/>
      <c r="F140" s="218"/>
      <c r="G140" s="275"/>
      <c r="H140" s="96"/>
      <c r="I140" s="100"/>
      <c r="J140" s="96"/>
      <c r="K140" s="103"/>
    </row>
    <row r="141" spans="1:11" s="145" customFormat="1" ht="38.25">
      <c r="A141" s="144"/>
      <c r="B141" s="144"/>
      <c r="C141" s="99"/>
      <c r="D141" s="421" t="s">
        <v>1260</v>
      </c>
      <c r="E141" s="92"/>
      <c r="F141" s="129"/>
      <c r="G141" s="276"/>
      <c r="H141" s="92"/>
      <c r="I141" s="99"/>
      <c r="J141" s="92"/>
      <c r="K141" s="92"/>
    </row>
    <row r="142" spans="1:11" s="145" customFormat="1">
      <c r="A142" s="144"/>
      <c r="B142" s="144"/>
      <c r="C142" s="147"/>
      <c r="D142" s="419"/>
      <c r="E142" s="149">
        <v>2</v>
      </c>
      <c r="F142" s="219" t="s">
        <v>15</v>
      </c>
      <c r="G142" s="286"/>
      <c r="H142" s="151" t="s">
        <v>10</v>
      </c>
      <c r="I142" s="152" t="str">
        <f t="shared" ref="I142" si="40">F142</f>
        <v>kom</v>
      </c>
      <c r="J142" s="150">
        <f t="shared" ref="J142" si="41">G142*E142</f>
        <v>0</v>
      </c>
      <c r="K142" s="145" t="s">
        <v>1</v>
      </c>
    </row>
    <row r="143" spans="1:11" s="145" customFormat="1">
      <c r="A143" s="144"/>
      <c r="B143" s="144"/>
      <c r="C143" s="147"/>
      <c r="D143" s="420"/>
      <c r="E143" s="149"/>
      <c r="F143" s="219"/>
      <c r="G143" s="286"/>
      <c r="H143" s="151"/>
      <c r="I143" s="152"/>
      <c r="J143" s="150"/>
    </row>
    <row r="144" spans="1:11" s="145" customFormat="1">
      <c r="A144" s="144"/>
      <c r="B144" s="144"/>
      <c r="C144" s="245" t="s">
        <v>976</v>
      </c>
      <c r="D144" s="417" t="s">
        <v>1261</v>
      </c>
      <c r="E144" s="96"/>
      <c r="F144" s="218"/>
      <c r="G144" s="275"/>
      <c r="H144" s="96"/>
      <c r="I144" s="100"/>
      <c r="J144" s="96"/>
      <c r="K144" s="103"/>
    </row>
    <row r="145" spans="1:11" s="145" customFormat="1" ht="38.25">
      <c r="A145" s="144"/>
      <c r="B145" s="144"/>
      <c r="C145" s="99"/>
      <c r="D145" s="418" t="s">
        <v>1262</v>
      </c>
      <c r="E145" s="92"/>
      <c r="F145" s="129"/>
      <c r="G145" s="276"/>
      <c r="H145" s="92"/>
      <c r="I145" s="99"/>
      <c r="J145" s="92"/>
      <c r="K145" s="92"/>
    </row>
    <row r="146" spans="1:11" s="145" customFormat="1">
      <c r="A146" s="144"/>
      <c r="B146" s="144"/>
      <c r="C146" s="147"/>
      <c r="D146" s="419"/>
      <c r="E146" s="149">
        <v>1</v>
      </c>
      <c r="F146" s="219" t="s">
        <v>15</v>
      </c>
      <c r="G146" s="286"/>
      <c r="H146" s="151" t="s">
        <v>10</v>
      </c>
      <c r="I146" s="152" t="str">
        <f t="shared" ref="I146" si="42">F146</f>
        <v>kom</v>
      </c>
      <c r="J146" s="150">
        <f t="shared" ref="J146" si="43">G146*E146</f>
        <v>0</v>
      </c>
      <c r="K146" s="145" t="s">
        <v>1</v>
      </c>
    </row>
    <row r="147" spans="1:11" s="145" customFormat="1">
      <c r="A147" s="144"/>
      <c r="B147" s="144"/>
      <c r="C147" s="147"/>
      <c r="D147" s="420"/>
      <c r="E147" s="149"/>
      <c r="F147" s="219"/>
      <c r="G147" s="286"/>
      <c r="H147" s="151"/>
      <c r="I147" s="152"/>
      <c r="J147" s="150"/>
    </row>
    <row r="148" spans="1:11" s="145" customFormat="1">
      <c r="A148" s="144"/>
      <c r="B148" s="144"/>
      <c r="C148" s="245" t="s">
        <v>977</v>
      </c>
      <c r="D148" s="417" t="s">
        <v>1263</v>
      </c>
      <c r="E148" s="96"/>
      <c r="F148" s="218"/>
      <c r="G148" s="275"/>
      <c r="H148" s="96"/>
      <c r="I148" s="100"/>
      <c r="J148" s="96"/>
      <c r="K148" s="103"/>
    </row>
    <row r="149" spans="1:11" s="145" customFormat="1" ht="38.25">
      <c r="A149" s="144"/>
      <c r="B149" s="144"/>
      <c r="C149" s="99"/>
      <c r="D149" s="418" t="s">
        <v>1264</v>
      </c>
      <c r="E149" s="92"/>
      <c r="F149" s="129"/>
      <c r="G149" s="276"/>
      <c r="H149" s="92"/>
      <c r="I149" s="99"/>
      <c r="J149" s="92"/>
      <c r="K149" s="92"/>
    </row>
    <row r="150" spans="1:11" s="145" customFormat="1">
      <c r="A150" s="144"/>
      <c r="B150" s="144"/>
      <c r="C150" s="147"/>
      <c r="D150" s="419"/>
      <c r="E150" s="149">
        <v>1</v>
      </c>
      <c r="F150" s="219" t="s">
        <v>15</v>
      </c>
      <c r="G150" s="286"/>
      <c r="H150" s="151" t="s">
        <v>10</v>
      </c>
      <c r="I150" s="152" t="str">
        <f t="shared" ref="I150" si="44">F150</f>
        <v>kom</v>
      </c>
      <c r="J150" s="150">
        <f t="shared" ref="J150" si="45">G150*E150</f>
        <v>0</v>
      </c>
      <c r="K150" s="145" t="s">
        <v>1</v>
      </c>
    </row>
    <row r="151" spans="1:11" s="145" customFormat="1">
      <c r="A151" s="144"/>
      <c r="B151" s="144"/>
      <c r="C151" s="147"/>
      <c r="D151" s="420"/>
      <c r="E151" s="149"/>
      <c r="F151" s="219"/>
      <c r="G151" s="286"/>
      <c r="H151" s="151"/>
      <c r="I151" s="152"/>
      <c r="J151" s="150"/>
    </row>
    <row r="152" spans="1:11" s="145" customFormat="1">
      <c r="A152" s="144"/>
      <c r="B152" s="144"/>
      <c r="C152" s="245" t="s">
        <v>978</v>
      </c>
      <c r="D152" s="417" t="s">
        <v>1265</v>
      </c>
      <c r="E152" s="96"/>
      <c r="F152" s="218"/>
      <c r="G152" s="275"/>
      <c r="H152" s="96"/>
      <c r="I152" s="100"/>
      <c r="J152" s="96"/>
      <c r="K152" s="103"/>
    </row>
    <row r="153" spans="1:11" s="145" customFormat="1" ht="38.25">
      <c r="A153" s="144"/>
      <c r="B153" s="144"/>
      <c r="C153" s="99"/>
      <c r="D153" s="418" t="s">
        <v>1266</v>
      </c>
      <c r="E153" s="92"/>
      <c r="F153" s="129"/>
      <c r="G153" s="276"/>
      <c r="H153" s="92"/>
      <c r="I153" s="99"/>
      <c r="J153" s="92"/>
      <c r="K153" s="92"/>
    </row>
    <row r="154" spans="1:11" s="145" customFormat="1">
      <c r="A154" s="144"/>
      <c r="B154" s="144"/>
      <c r="C154" s="147"/>
      <c r="D154" s="419"/>
      <c r="E154" s="149">
        <v>1</v>
      </c>
      <c r="F154" s="219" t="s">
        <v>15</v>
      </c>
      <c r="G154" s="286"/>
      <c r="H154" s="151" t="s">
        <v>10</v>
      </c>
      <c r="I154" s="152" t="str">
        <f t="shared" ref="I154" si="46">F154</f>
        <v>kom</v>
      </c>
      <c r="J154" s="150">
        <f t="shared" ref="J154" si="47">G154*E154</f>
        <v>0</v>
      </c>
      <c r="K154" s="145" t="s">
        <v>1</v>
      </c>
    </row>
    <row r="155" spans="1:11" s="145" customFormat="1">
      <c r="A155" s="144"/>
      <c r="B155" s="144"/>
      <c r="C155" s="147"/>
      <c r="D155" s="420"/>
      <c r="E155" s="149"/>
      <c r="F155" s="219"/>
      <c r="G155" s="286"/>
      <c r="H155" s="151"/>
      <c r="I155" s="152"/>
      <c r="J155" s="150"/>
    </row>
    <row r="156" spans="1:11" s="145" customFormat="1">
      <c r="A156" s="144"/>
      <c r="B156" s="144"/>
      <c r="C156" s="245" t="s">
        <v>979</v>
      </c>
      <c r="D156" s="417" t="s">
        <v>1267</v>
      </c>
      <c r="E156" s="96"/>
      <c r="F156" s="218"/>
      <c r="G156" s="275"/>
      <c r="H156" s="96"/>
      <c r="I156" s="100"/>
      <c r="J156" s="96"/>
      <c r="K156" s="103"/>
    </row>
    <row r="157" spans="1:11" s="145" customFormat="1" ht="38.25">
      <c r="A157" s="144"/>
      <c r="B157" s="144"/>
      <c r="C157" s="99"/>
      <c r="D157" s="418" t="s">
        <v>1268</v>
      </c>
      <c r="E157" s="92"/>
      <c r="F157" s="129"/>
      <c r="G157" s="276"/>
      <c r="H157" s="92"/>
      <c r="I157" s="99"/>
      <c r="J157" s="92"/>
      <c r="K157" s="92"/>
    </row>
    <row r="158" spans="1:11" s="145" customFormat="1">
      <c r="A158" s="144"/>
      <c r="B158" s="144"/>
      <c r="C158" s="147"/>
      <c r="D158" s="419"/>
      <c r="E158" s="149">
        <v>1</v>
      </c>
      <c r="F158" s="219" t="s">
        <v>15</v>
      </c>
      <c r="G158" s="286"/>
      <c r="H158" s="151" t="s">
        <v>10</v>
      </c>
      <c r="I158" s="152" t="str">
        <f t="shared" ref="I158" si="48">F158</f>
        <v>kom</v>
      </c>
      <c r="J158" s="150">
        <f t="shared" ref="J158" si="49">G158*E158</f>
        <v>0</v>
      </c>
      <c r="K158" s="145" t="s">
        <v>1</v>
      </c>
    </row>
    <row r="159" spans="1:11" s="145" customFormat="1">
      <c r="A159" s="144"/>
      <c r="B159" s="144"/>
      <c r="C159" s="147"/>
      <c r="D159" s="420"/>
      <c r="E159" s="149"/>
      <c r="F159" s="219"/>
      <c r="G159" s="286"/>
      <c r="H159" s="151"/>
      <c r="I159" s="152"/>
      <c r="J159" s="150"/>
    </row>
    <row r="160" spans="1:11" s="145" customFormat="1">
      <c r="A160" s="144"/>
      <c r="B160" s="144"/>
      <c r="C160" s="245" t="s">
        <v>980</v>
      </c>
      <c r="D160" s="417" t="s">
        <v>1269</v>
      </c>
      <c r="E160" s="96"/>
      <c r="F160" s="218"/>
      <c r="G160" s="275"/>
      <c r="H160" s="96"/>
      <c r="I160" s="100"/>
      <c r="J160" s="96"/>
      <c r="K160" s="103"/>
    </row>
    <row r="161" spans="1:11" s="145" customFormat="1" ht="25.5">
      <c r="A161" s="144"/>
      <c r="B161" s="144"/>
      <c r="C161" s="99"/>
      <c r="D161" s="418" t="s">
        <v>1270</v>
      </c>
      <c r="E161" s="92"/>
      <c r="F161" s="129"/>
      <c r="G161" s="276"/>
      <c r="H161" s="92"/>
      <c r="I161" s="99"/>
      <c r="J161" s="92"/>
      <c r="K161" s="92"/>
    </row>
    <row r="162" spans="1:11" s="145" customFormat="1">
      <c r="A162" s="144"/>
      <c r="B162" s="144"/>
      <c r="C162" s="147"/>
      <c r="D162" s="419"/>
      <c r="E162" s="149">
        <v>1</v>
      </c>
      <c r="F162" s="219" t="s">
        <v>15</v>
      </c>
      <c r="G162" s="286"/>
      <c r="H162" s="151" t="s">
        <v>10</v>
      </c>
      <c r="I162" s="152" t="str">
        <f t="shared" ref="I162" si="50">F162</f>
        <v>kom</v>
      </c>
      <c r="J162" s="150">
        <f t="shared" ref="J162" si="51">G162*E162</f>
        <v>0</v>
      </c>
      <c r="K162" s="145" t="s">
        <v>1</v>
      </c>
    </row>
    <row r="163" spans="1:11" s="145" customFormat="1">
      <c r="A163" s="144"/>
      <c r="B163" s="144"/>
      <c r="C163" s="147"/>
      <c r="D163" s="420"/>
      <c r="E163" s="149"/>
      <c r="F163" s="219"/>
      <c r="G163" s="286"/>
      <c r="H163" s="151"/>
      <c r="I163" s="152"/>
      <c r="J163" s="150"/>
    </row>
    <row r="164" spans="1:11" s="145" customFormat="1">
      <c r="A164" s="144"/>
      <c r="B164" s="144"/>
      <c r="C164" s="245" t="s">
        <v>981</v>
      </c>
      <c r="D164" s="417" t="s">
        <v>1271</v>
      </c>
      <c r="E164" s="96"/>
      <c r="F164" s="218"/>
      <c r="G164" s="275"/>
      <c r="H164" s="96"/>
      <c r="I164" s="100"/>
      <c r="J164" s="96"/>
      <c r="K164" s="103"/>
    </row>
    <row r="165" spans="1:11" s="145" customFormat="1" ht="25.5">
      <c r="A165" s="144"/>
      <c r="B165" s="144"/>
      <c r="C165" s="99"/>
      <c r="D165" s="418" t="s">
        <v>1272</v>
      </c>
      <c r="E165" s="92"/>
      <c r="F165" s="129"/>
      <c r="G165" s="276"/>
      <c r="H165" s="92"/>
      <c r="I165" s="99"/>
      <c r="J165" s="92"/>
      <c r="K165" s="92"/>
    </row>
    <row r="166" spans="1:11" s="145" customFormat="1">
      <c r="A166" s="144"/>
      <c r="B166" s="144"/>
      <c r="C166" s="147"/>
      <c r="D166" s="419"/>
      <c r="E166" s="149">
        <v>1</v>
      </c>
      <c r="F166" s="219" t="s">
        <v>15</v>
      </c>
      <c r="G166" s="286"/>
      <c r="H166" s="151" t="s">
        <v>10</v>
      </c>
      <c r="I166" s="152" t="str">
        <f t="shared" ref="I166" si="52">F166</f>
        <v>kom</v>
      </c>
      <c r="J166" s="150">
        <f t="shared" ref="J166" si="53">G166*E166</f>
        <v>0</v>
      </c>
      <c r="K166" s="145" t="s">
        <v>1</v>
      </c>
    </row>
    <row r="167" spans="1:11" s="145" customFormat="1">
      <c r="A167" s="144"/>
      <c r="B167" s="144"/>
      <c r="C167" s="99"/>
      <c r="D167" s="416"/>
      <c r="E167" s="92"/>
      <c r="F167" s="129"/>
      <c r="G167" s="276"/>
      <c r="H167" s="92"/>
      <c r="I167" s="99"/>
      <c r="J167" s="92"/>
      <c r="K167" s="92"/>
    </row>
    <row r="168" spans="1:11" s="145" customFormat="1">
      <c r="A168" s="144"/>
      <c r="B168" s="144"/>
      <c r="C168" s="245" t="s">
        <v>757</v>
      </c>
      <c r="D168" s="417" t="s">
        <v>1273</v>
      </c>
      <c r="E168" s="96"/>
      <c r="F168" s="218"/>
      <c r="G168" s="275"/>
      <c r="H168" s="96"/>
      <c r="I168" s="100"/>
      <c r="J168" s="96"/>
      <c r="K168" s="103"/>
    </row>
    <row r="169" spans="1:11" s="145" customFormat="1" ht="25.5">
      <c r="A169" s="144"/>
      <c r="B169" s="144"/>
      <c r="C169" s="99"/>
      <c r="D169" s="421" t="s">
        <v>1274</v>
      </c>
      <c r="E169" s="92"/>
      <c r="F169" s="129"/>
      <c r="G169" s="276"/>
      <c r="H169" s="92"/>
      <c r="I169" s="99"/>
      <c r="J169" s="92"/>
      <c r="K169" s="92"/>
    </row>
    <row r="170" spans="1:11" s="145" customFormat="1">
      <c r="A170" s="144"/>
      <c r="B170" s="144"/>
      <c r="C170" s="147"/>
      <c r="D170" s="419"/>
      <c r="E170" s="149">
        <v>1</v>
      </c>
      <c r="F170" s="219" t="s">
        <v>15</v>
      </c>
      <c r="G170" s="286"/>
      <c r="H170" s="151" t="s">
        <v>10</v>
      </c>
      <c r="I170" s="152" t="str">
        <f t="shared" ref="I170" si="54">F170</f>
        <v>kom</v>
      </c>
      <c r="J170" s="150">
        <f t="shared" ref="J170" si="55">G170*E170</f>
        <v>0</v>
      </c>
      <c r="K170" s="145" t="s">
        <v>1</v>
      </c>
    </row>
    <row r="171" spans="1:11" s="145" customFormat="1">
      <c r="A171" s="144"/>
      <c r="B171" s="144"/>
      <c r="C171" s="99"/>
      <c r="D171" s="416"/>
      <c r="E171" s="92"/>
      <c r="F171" s="129"/>
      <c r="G171" s="276"/>
      <c r="H171" s="92"/>
      <c r="I171" s="99"/>
      <c r="J171" s="92"/>
      <c r="K171" s="92"/>
    </row>
    <row r="172" spans="1:11" s="145" customFormat="1">
      <c r="A172" s="144"/>
      <c r="B172" s="144"/>
      <c r="C172" s="245" t="s">
        <v>760</v>
      </c>
      <c r="D172" s="417" t="s">
        <v>1275</v>
      </c>
      <c r="E172" s="96"/>
      <c r="F172" s="218"/>
      <c r="G172" s="275"/>
      <c r="H172" s="96"/>
      <c r="I172" s="100"/>
      <c r="J172" s="96"/>
      <c r="K172" s="103"/>
    </row>
    <row r="173" spans="1:11" s="145" customFormat="1" ht="38.25">
      <c r="A173" s="144"/>
      <c r="B173" s="144"/>
      <c r="C173" s="99"/>
      <c r="D173" s="421" t="s">
        <v>1276</v>
      </c>
      <c r="E173" s="92"/>
      <c r="F173" s="129"/>
      <c r="G173" s="276"/>
      <c r="H173" s="92"/>
      <c r="I173" s="99"/>
      <c r="J173" s="92"/>
      <c r="K173" s="92"/>
    </row>
    <row r="174" spans="1:11" s="145" customFormat="1">
      <c r="A174" s="144"/>
      <c r="B174" s="144"/>
      <c r="C174" s="147"/>
      <c r="D174" s="419"/>
      <c r="E174" s="149">
        <v>1</v>
      </c>
      <c r="F174" s="219" t="s">
        <v>15</v>
      </c>
      <c r="G174" s="286"/>
      <c r="H174" s="151" t="s">
        <v>10</v>
      </c>
      <c r="I174" s="152" t="str">
        <f t="shared" ref="I174" si="56">F174</f>
        <v>kom</v>
      </c>
      <c r="J174" s="150">
        <f t="shared" ref="J174" si="57">G174*E174</f>
        <v>0</v>
      </c>
      <c r="K174" s="145" t="s">
        <v>1</v>
      </c>
    </row>
    <row r="175" spans="1:11" s="145" customFormat="1">
      <c r="A175" s="144"/>
      <c r="B175" s="144"/>
      <c r="C175" s="99"/>
      <c r="D175" s="416"/>
      <c r="E175" s="92"/>
      <c r="F175" s="129"/>
      <c r="G175" s="276"/>
      <c r="H175" s="92"/>
      <c r="I175" s="99"/>
      <c r="J175" s="92"/>
      <c r="K175" s="92"/>
    </row>
    <row r="176" spans="1:11" s="145" customFormat="1">
      <c r="A176" s="144"/>
      <c r="B176" s="144"/>
      <c r="C176" s="99"/>
      <c r="D176" s="416"/>
      <c r="E176" s="92"/>
      <c r="F176" s="129"/>
      <c r="G176" s="276"/>
      <c r="H176" s="92"/>
      <c r="I176" s="99"/>
      <c r="J176" s="92"/>
      <c r="K176" s="92"/>
    </row>
    <row r="177" spans="1:11" s="145" customFormat="1">
      <c r="A177" s="144"/>
      <c r="B177" s="144"/>
      <c r="C177" s="428" t="s">
        <v>1277</v>
      </c>
      <c r="D177" s="428"/>
      <c r="E177" s="92"/>
      <c r="F177" s="129"/>
      <c r="G177" s="276"/>
      <c r="H177" s="92"/>
      <c r="I177" s="99"/>
      <c r="J177" s="92"/>
      <c r="K177" s="92"/>
    </row>
    <row r="178" spans="1:11" s="145" customFormat="1">
      <c r="A178" s="144"/>
      <c r="B178" s="144"/>
      <c r="C178" s="99"/>
      <c r="D178" s="416"/>
      <c r="E178" s="92"/>
      <c r="F178" s="129"/>
      <c r="G178" s="276"/>
      <c r="H178" s="92"/>
      <c r="I178" s="99"/>
      <c r="J178" s="92"/>
      <c r="K178" s="92"/>
    </row>
    <row r="179" spans="1:11" s="145" customFormat="1">
      <c r="A179" s="144"/>
      <c r="B179" s="144"/>
      <c r="C179" s="245" t="s">
        <v>764</v>
      </c>
      <c r="D179" s="417" t="s">
        <v>1278</v>
      </c>
      <c r="E179" s="96"/>
      <c r="F179" s="218"/>
      <c r="G179" s="275"/>
      <c r="H179" s="96"/>
      <c r="I179" s="100"/>
      <c r="J179" s="96"/>
      <c r="K179" s="103"/>
    </row>
    <row r="180" spans="1:11" s="145" customFormat="1" ht="51">
      <c r="A180" s="144"/>
      <c r="B180" s="144"/>
      <c r="C180" s="99"/>
      <c r="D180" s="418" t="s">
        <v>1279</v>
      </c>
      <c r="E180" s="92"/>
      <c r="F180" s="129"/>
      <c r="G180" s="276"/>
      <c r="H180" s="92"/>
      <c r="I180" s="99"/>
      <c r="J180" s="92"/>
      <c r="K180" s="92"/>
    </row>
    <row r="181" spans="1:11" s="145" customFormat="1">
      <c r="A181" s="144"/>
      <c r="B181" s="144"/>
      <c r="C181" s="147"/>
      <c r="D181" s="419"/>
      <c r="E181" s="149">
        <v>1</v>
      </c>
      <c r="F181" s="219" t="s">
        <v>15</v>
      </c>
      <c r="G181" s="286"/>
      <c r="H181" s="151" t="s">
        <v>10</v>
      </c>
      <c r="I181" s="152" t="str">
        <f t="shared" ref="I181" si="58">F181</f>
        <v>kom</v>
      </c>
      <c r="J181" s="150">
        <f t="shared" ref="J181" si="59">G181*E181</f>
        <v>0</v>
      </c>
      <c r="K181" s="145" t="s">
        <v>1</v>
      </c>
    </row>
    <row r="182" spans="1:11" s="145" customFormat="1">
      <c r="A182" s="144"/>
      <c r="B182" s="144"/>
      <c r="C182" s="99"/>
      <c r="D182" s="416"/>
      <c r="E182" s="92"/>
      <c r="F182" s="129"/>
      <c r="G182" s="276"/>
      <c r="H182" s="92"/>
      <c r="I182" s="99"/>
      <c r="J182" s="92"/>
      <c r="K182" s="92"/>
    </row>
    <row r="183" spans="1:11" s="145" customFormat="1">
      <c r="A183" s="144"/>
      <c r="B183" s="144"/>
      <c r="C183" s="245" t="s">
        <v>766</v>
      </c>
      <c r="D183" s="417" t="s">
        <v>1280</v>
      </c>
      <c r="E183" s="96"/>
      <c r="F183" s="218"/>
      <c r="G183" s="275"/>
      <c r="H183" s="96"/>
      <c r="I183" s="100"/>
      <c r="J183" s="96"/>
      <c r="K183" s="103"/>
    </row>
    <row r="184" spans="1:11" s="145" customFormat="1" ht="38.25">
      <c r="A184" s="144"/>
      <c r="B184" s="144"/>
      <c r="C184" s="99"/>
      <c r="D184" s="418" t="s">
        <v>1281</v>
      </c>
      <c r="E184" s="92"/>
      <c r="F184" s="129"/>
      <c r="G184" s="276"/>
      <c r="H184" s="92"/>
      <c r="I184" s="99"/>
      <c r="J184" s="92"/>
      <c r="K184" s="92"/>
    </row>
    <row r="185" spans="1:11" s="145" customFormat="1">
      <c r="A185" s="144"/>
      <c r="B185" s="144"/>
      <c r="C185" s="147"/>
      <c r="D185" s="419"/>
      <c r="E185" s="149">
        <v>1</v>
      </c>
      <c r="F185" s="219" t="s">
        <v>15</v>
      </c>
      <c r="G185" s="286"/>
      <c r="H185" s="151" t="s">
        <v>10</v>
      </c>
      <c r="I185" s="152" t="str">
        <f t="shared" ref="I185" si="60">F185</f>
        <v>kom</v>
      </c>
      <c r="J185" s="150">
        <f t="shared" ref="J185" si="61">G185*E185</f>
        <v>0</v>
      </c>
      <c r="K185" s="145" t="s">
        <v>1</v>
      </c>
    </row>
    <row r="186" spans="1:11" s="145" customFormat="1">
      <c r="A186" s="144"/>
      <c r="B186" s="144"/>
      <c r="C186" s="99"/>
      <c r="D186" s="416"/>
      <c r="E186" s="92"/>
      <c r="F186" s="129"/>
      <c r="G186" s="276"/>
      <c r="H186" s="92"/>
      <c r="I186" s="99"/>
      <c r="J186" s="92"/>
      <c r="K186" s="92"/>
    </row>
    <row r="187" spans="1:11" s="145" customFormat="1">
      <c r="A187" s="144"/>
      <c r="B187" s="144"/>
      <c r="C187" s="245" t="s">
        <v>768</v>
      </c>
      <c r="D187" s="417" t="s">
        <v>1282</v>
      </c>
      <c r="E187" s="96"/>
      <c r="F187" s="218"/>
      <c r="G187" s="275"/>
      <c r="H187" s="96"/>
      <c r="I187" s="100"/>
      <c r="J187" s="96"/>
      <c r="K187" s="103"/>
    </row>
    <row r="188" spans="1:11" s="145" customFormat="1" ht="38.25">
      <c r="A188" s="144"/>
      <c r="B188" s="144"/>
      <c r="C188" s="99"/>
      <c r="D188" s="418" t="s">
        <v>1283</v>
      </c>
      <c r="E188" s="92"/>
      <c r="F188" s="129"/>
      <c r="G188" s="276"/>
      <c r="H188" s="92"/>
      <c r="I188" s="99"/>
      <c r="J188" s="92"/>
      <c r="K188" s="92"/>
    </row>
    <row r="189" spans="1:11" s="145" customFormat="1">
      <c r="A189" s="144"/>
      <c r="B189" s="144"/>
      <c r="C189" s="147"/>
      <c r="D189" s="419"/>
      <c r="E189" s="149">
        <v>1</v>
      </c>
      <c r="F189" s="219" t="s">
        <v>15</v>
      </c>
      <c r="G189" s="286"/>
      <c r="H189" s="151" t="s">
        <v>10</v>
      </c>
      <c r="I189" s="152" t="str">
        <f t="shared" ref="I189" si="62">F189</f>
        <v>kom</v>
      </c>
      <c r="J189" s="150">
        <f t="shared" ref="J189" si="63">G189*E189</f>
        <v>0</v>
      </c>
      <c r="K189" s="145" t="s">
        <v>1</v>
      </c>
    </row>
    <row r="190" spans="1:11" s="145" customFormat="1">
      <c r="A190" s="144"/>
      <c r="B190" s="144"/>
      <c r="C190" s="99"/>
      <c r="D190" s="416"/>
      <c r="E190" s="92"/>
      <c r="F190" s="129"/>
      <c r="G190" s="276"/>
      <c r="H190" s="92"/>
      <c r="I190" s="99"/>
      <c r="J190" s="92"/>
      <c r="K190" s="92"/>
    </row>
    <row r="191" spans="1:11" s="145" customFormat="1">
      <c r="A191" s="144"/>
      <c r="B191" s="144"/>
      <c r="C191" s="245" t="s">
        <v>771</v>
      </c>
      <c r="D191" s="417" t="s">
        <v>1265</v>
      </c>
      <c r="E191" s="96"/>
      <c r="F191" s="218"/>
      <c r="G191" s="275"/>
      <c r="H191" s="96"/>
      <c r="I191" s="100"/>
      <c r="J191" s="96"/>
      <c r="K191" s="103"/>
    </row>
    <row r="192" spans="1:11" s="145" customFormat="1" ht="25.5">
      <c r="A192" s="144"/>
      <c r="B192" s="144"/>
      <c r="C192" s="99"/>
      <c r="D192" s="418" t="s">
        <v>1284</v>
      </c>
      <c r="E192" s="92"/>
      <c r="F192" s="129"/>
      <c r="G192" s="276"/>
      <c r="H192" s="92"/>
      <c r="I192" s="99"/>
      <c r="J192" s="92"/>
      <c r="K192" s="92"/>
    </row>
    <row r="193" spans="1:11" s="145" customFormat="1">
      <c r="A193" s="144"/>
      <c r="B193" s="144"/>
      <c r="C193" s="147"/>
      <c r="D193" s="419"/>
      <c r="E193" s="149">
        <v>1</v>
      </c>
      <c r="F193" s="219" t="s">
        <v>15</v>
      </c>
      <c r="G193" s="286"/>
      <c r="H193" s="151" t="s">
        <v>10</v>
      </c>
      <c r="I193" s="152" t="str">
        <f t="shared" ref="I193" si="64">F193</f>
        <v>kom</v>
      </c>
      <c r="J193" s="150">
        <f t="shared" ref="J193" si="65">G193*E193</f>
        <v>0</v>
      </c>
      <c r="K193" s="145" t="s">
        <v>1</v>
      </c>
    </row>
    <row r="194" spans="1:11" s="145" customFormat="1">
      <c r="A194" s="144"/>
      <c r="B194" s="144"/>
      <c r="C194" s="99"/>
      <c r="D194" s="416"/>
      <c r="E194" s="92"/>
      <c r="F194" s="129"/>
      <c r="G194" s="276"/>
      <c r="H194" s="92"/>
      <c r="I194" s="99"/>
      <c r="J194" s="92"/>
      <c r="K194" s="92"/>
    </row>
    <row r="195" spans="1:11" s="145" customFormat="1">
      <c r="A195" s="144"/>
      <c r="B195" s="144"/>
      <c r="C195" s="428" t="s">
        <v>1285</v>
      </c>
      <c r="D195" s="428"/>
      <c r="E195" s="92"/>
      <c r="F195" s="129"/>
      <c r="G195" s="276"/>
      <c r="H195" s="92"/>
      <c r="I195" s="99"/>
      <c r="J195" s="92"/>
      <c r="K195" s="92"/>
    </row>
    <row r="196" spans="1:11" s="145" customFormat="1">
      <c r="A196" s="144"/>
      <c r="B196" s="144"/>
      <c r="C196" s="99"/>
      <c r="D196" s="416"/>
      <c r="E196" s="92"/>
      <c r="F196" s="129"/>
      <c r="G196" s="276"/>
      <c r="H196" s="92"/>
      <c r="I196" s="99"/>
      <c r="J196" s="92"/>
      <c r="K196" s="92"/>
    </row>
    <row r="197" spans="1:11" s="145" customFormat="1">
      <c r="A197" s="144"/>
      <c r="B197" s="144"/>
      <c r="C197" s="245" t="s">
        <v>775</v>
      </c>
      <c r="D197" s="417" t="s">
        <v>1278</v>
      </c>
      <c r="E197" s="96"/>
      <c r="F197" s="218"/>
      <c r="G197" s="275"/>
      <c r="H197" s="96"/>
      <c r="I197" s="100"/>
      <c r="J197" s="96"/>
      <c r="K197" s="103"/>
    </row>
    <row r="198" spans="1:11" s="145" customFormat="1" ht="51">
      <c r="A198" s="144"/>
      <c r="B198" s="144"/>
      <c r="C198" s="99"/>
      <c r="D198" s="418" t="s">
        <v>1279</v>
      </c>
      <c r="E198" s="92"/>
      <c r="F198" s="129"/>
      <c r="G198" s="276"/>
      <c r="H198" s="92"/>
      <c r="I198" s="99"/>
      <c r="J198" s="92"/>
      <c r="K198" s="92"/>
    </row>
    <row r="199" spans="1:11" s="145" customFormat="1">
      <c r="A199" s="144"/>
      <c r="B199" s="144"/>
      <c r="C199" s="147"/>
      <c r="D199" s="419"/>
      <c r="E199" s="149">
        <v>1</v>
      </c>
      <c r="F199" s="219" t="s">
        <v>15</v>
      </c>
      <c r="G199" s="286"/>
      <c r="H199" s="151" t="s">
        <v>10</v>
      </c>
      <c r="I199" s="152" t="str">
        <f t="shared" ref="I199" si="66">F199</f>
        <v>kom</v>
      </c>
      <c r="J199" s="150">
        <f t="shared" ref="J199" si="67">G199*E199</f>
        <v>0</v>
      </c>
      <c r="K199" s="145" t="s">
        <v>1</v>
      </c>
    </row>
    <row r="200" spans="1:11" s="145" customFormat="1">
      <c r="A200" s="144"/>
      <c r="B200" s="144"/>
      <c r="C200" s="147"/>
      <c r="D200" s="420"/>
      <c r="E200" s="149"/>
      <c r="F200" s="219"/>
      <c r="G200" s="286"/>
      <c r="H200" s="151"/>
      <c r="I200" s="152"/>
      <c r="J200" s="150"/>
    </row>
    <row r="201" spans="1:11" s="145" customFormat="1">
      <c r="A201" s="144"/>
      <c r="B201" s="144"/>
      <c r="C201" s="245" t="s">
        <v>1294</v>
      </c>
      <c r="D201" s="417" t="s">
        <v>1280</v>
      </c>
      <c r="E201" s="96"/>
      <c r="F201" s="218"/>
      <c r="G201" s="275"/>
      <c r="H201" s="96"/>
      <c r="I201" s="100"/>
      <c r="J201" s="96"/>
      <c r="K201" s="103"/>
    </row>
    <row r="202" spans="1:11" s="145" customFormat="1" ht="63.75">
      <c r="A202" s="144"/>
      <c r="B202" s="144"/>
      <c r="C202" s="99"/>
      <c r="D202" s="418" t="s">
        <v>1286</v>
      </c>
      <c r="E202" s="92"/>
      <c r="F202" s="129"/>
      <c r="G202" s="276"/>
      <c r="H202" s="92"/>
      <c r="I202" s="99"/>
      <c r="J202" s="92"/>
      <c r="K202" s="92"/>
    </row>
    <row r="203" spans="1:11" s="145" customFormat="1">
      <c r="A203" s="144"/>
      <c r="B203" s="144"/>
      <c r="C203" s="147"/>
      <c r="D203" s="419"/>
      <c r="E203" s="149">
        <v>1</v>
      </c>
      <c r="F203" s="219" t="s">
        <v>15</v>
      </c>
      <c r="G203" s="286"/>
      <c r="H203" s="151" t="s">
        <v>10</v>
      </c>
      <c r="I203" s="152" t="str">
        <f t="shared" ref="I203" si="68">F203</f>
        <v>kom</v>
      </c>
      <c r="J203" s="150">
        <f t="shared" ref="J203" si="69">G203*E203</f>
        <v>0</v>
      </c>
      <c r="K203" s="145" t="s">
        <v>1</v>
      </c>
    </row>
    <row r="204" spans="1:11" s="145" customFormat="1">
      <c r="A204" s="144"/>
      <c r="B204" s="144"/>
      <c r="C204" s="147"/>
      <c r="D204" s="420"/>
      <c r="E204" s="149"/>
      <c r="F204" s="219"/>
      <c r="G204" s="286"/>
      <c r="H204" s="151"/>
      <c r="I204" s="152"/>
      <c r="J204" s="150"/>
    </row>
    <row r="205" spans="1:11" s="145" customFormat="1">
      <c r="A205" s="144"/>
      <c r="B205" s="144"/>
      <c r="C205" s="245" t="s">
        <v>1295</v>
      </c>
      <c r="D205" s="417" t="s">
        <v>1282</v>
      </c>
      <c r="E205" s="96"/>
      <c r="F205" s="218"/>
      <c r="G205" s="275"/>
      <c r="H205" s="96"/>
      <c r="I205" s="100"/>
      <c r="J205" s="96"/>
      <c r="K205" s="103"/>
    </row>
    <row r="206" spans="1:11" s="145" customFormat="1" ht="38.25">
      <c r="A206" s="144"/>
      <c r="B206" s="144"/>
      <c r="C206" s="99"/>
      <c r="D206" s="418" t="s">
        <v>1287</v>
      </c>
      <c r="E206" s="92"/>
      <c r="F206" s="129"/>
      <c r="G206" s="276"/>
      <c r="H206" s="92"/>
      <c r="I206" s="99"/>
      <c r="J206" s="92"/>
      <c r="K206" s="92"/>
    </row>
    <row r="207" spans="1:11" s="145" customFormat="1">
      <c r="A207" s="144"/>
      <c r="B207" s="144"/>
      <c r="C207" s="147"/>
      <c r="D207" s="419"/>
      <c r="E207" s="149">
        <v>1</v>
      </c>
      <c r="F207" s="219" t="s">
        <v>15</v>
      </c>
      <c r="G207" s="286"/>
      <c r="H207" s="151" t="s">
        <v>10</v>
      </c>
      <c r="I207" s="152" t="str">
        <f t="shared" ref="I207" si="70">F207</f>
        <v>kom</v>
      </c>
      <c r="J207" s="150">
        <f t="shared" ref="J207" si="71">G207*E207</f>
        <v>0</v>
      </c>
      <c r="K207" s="145" t="s">
        <v>1</v>
      </c>
    </row>
    <row r="208" spans="1:11" s="145" customFormat="1">
      <c r="A208" s="144"/>
      <c r="B208" s="144"/>
      <c r="C208" s="99"/>
      <c r="D208" s="416"/>
      <c r="E208" s="92"/>
      <c r="F208" s="129"/>
      <c r="G208" s="276"/>
      <c r="H208" s="92"/>
      <c r="I208" s="99"/>
      <c r="J208" s="92"/>
      <c r="K208" s="92"/>
    </row>
    <row r="209" spans="1:11" s="145" customFormat="1">
      <c r="A209" s="144"/>
      <c r="B209" s="144"/>
      <c r="C209" s="245" t="s">
        <v>1296</v>
      </c>
      <c r="D209" s="417" t="s">
        <v>1265</v>
      </c>
      <c r="E209" s="96"/>
      <c r="F209" s="218"/>
      <c r="G209" s="275"/>
      <c r="H209" s="96"/>
      <c r="I209" s="100"/>
      <c r="J209" s="96"/>
      <c r="K209" s="103"/>
    </row>
    <row r="210" spans="1:11" s="145" customFormat="1" ht="25.5">
      <c r="A210" s="144"/>
      <c r="B210" s="144"/>
      <c r="C210" s="99"/>
      <c r="D210" s="418" t="s">
        <v>1288</v>
      </c>
      <c r="E210" s="92"/>
      <c r="F210" s="129"/>
      <c r="G210" s="276"/>
      <c r="H210" s="92"/>
      <c r="I210" s="99"/>
      <c r="J210" s="92"/>
      <c r="K210" s="92"/>
    </row>
    <row r="211" spans="1:11" s="145" customFormat="1">
      <c r="A211" s="144"/>
      <c r="B211" s="144"/>
      <c r="C211" s="147"/>
      <c r="D211" s="419"/>
      <c r="E211" s="149">
        <v>1</v>
      </c>
      <c r="F211" s="219" t="s">
        <v>15</v>
      </c>
      <c r="G211" s="286"/>
      <c r="H211" s="151" t="s">
        <v>10</v>
      </c>
      <c r="I211" s="152" t="str">
        <f t="shared" ref="I211" si="72">F211</f>
        <v>kom</v>
      </c>
      <c r="J211" s="150">
        <f t="shared" ref="J211" si="73">G211*E211</f>
        <v>0</v>
      </c>
      <c r="K211" s="145" t="s">
        <v>1</v>
      </c>
    </row>
    <row r="212" spans="1:11" s="145" customFormat="1">
      <c r="A212" s="144"/>
      <c r="B212" s="144"/>
      <c r="C212" s="147"/>
      <c r="D212" s="420"/>
      <c r="E212" s="149"/>
      <c r="F212" s="219"/>
      <c r="G212" s="289"/>
      <c r="H212" s="151"/>
      <c r="I212" s="152"/>
      <c r="J212" s="166"/>
    </row>
    <row r="213" spans="1:11" s="145" customFormat="1">
      <c r="A213" s="144"/>
      <c r="B213" s="144"/>
      <c r="C213" s="245" t="s">
        <v>1297</v>
      </c>
      <c r="D213" s="417" t="s">
        <v>1267</v>
      </c>
      <c r="E213" s="96"/>
      <c r="F213" s="218"/>
      <c r="G213" s="275"/>
      <c r="H213" s="96"/>
      <c r="I213" s="100"/>
      <c r="J213" s="96"/>
      <c r="K213" s="103"/>
    </row>
    <row r="214" spans="1:11" s="145" customFormat="1" ht="38.25">
      <c r="A214" s="144"/>
      <c r="B214" s="144"/>
      <c r="C214" s="99"/>
      <c r="D214" s="418" t="s">
        <v>1289</v>
      </c>
      <c r="E214" s="92"/>
      <c r="F214" s="129"/>
      <c r="G214" s="276"/>
      <c r="H214" s="92"/>
      <c r="I214" s="99"/>
      <c r="J214" s="92"/>
      <c r="K214" s="92"/>
    </row>
    <row r="215" spans="1:11" s="145" customFormat="1">
      <c r="A215" s="144"/>
      <c r="B215" s="144"/>
      <c r="C215" s="147"/>
      <c r="D215" s="419"/>
      <c r="E215" s="149">
        <v>1</v>
      </c>
      <c r="F215" s="219" t="s">
        <v>15</v>
      </c>
      <c r="G215" s="286"/>
      <c r="H215" s="151" t="s">
        <v>10</v>
      </c>
      <c r="I215" s="152" t="str">
        <f t="shared" ref="I215" si="74">F215</f>
        <v>kom</v>
      </c>
      <c r="J215" s="150">
        <f t="shared" ref="J215" si="75">G215*E215</f>
        <v>0</v>
      </c>
      <c r="K215" s="145" t="s">
        <v>1</v>
      </c>
    </row>
    <row r="216" spans="1:11" s="145" customFormat="1">
      <c r="A216" s="144"/>
      <c r="B216" s="144"/>
      <c r="C216" s="147"/>
      <c r="D216" s="420"/>
      <c r="E216" s="149"/>
      <c r="F216" s="219"/>
      <c r="G216" s="286"/>
      <c r="H216" s="151"/>
      <c r="I216" s="152"/>
      <c r="J216" s="150"/>
    </row>
    <row r="217" spans="1:11" s="145" customFormat="1">
      <c r="A217" s="144"/>
      <c r="B217" s="144"/>
      <c r="C217" s="245" t="s">
        <v>1298</v>
      </c>
      <c r="D217" s="417" t="s">
        <v>1269</v>
      </c>
      <c r="E217" s="96"/>
      <c r="F217" s="218"/>
      <c r="G217" s="275"/>
      <c r="H217" s="96"/>
      <c r="I217" s="100"/>
      <c r="J217" s="96"/>
      <c r="K217" s="103"/>
    </row>
    <row r="218" spans="1:11" s="145" customFormat="1" ht="25.5">
      <c r="A218" s="144"/>
      <c r="B218" s="144"/>
      <c r="C218" s="99"/>
      <c r="D218" s="418" t="s">
        <v>1290</v>
      </c>
      <c r="E218" s="92"/>
      <c r="F218" s="129"/>
      <c r="G218" s="276"/>
      <c r="H218" s="92"/>
      <c r="I218" s="99"/>
      <c r="J218" s="92"/>
      <c r="K218" s="92"/>
    </row>
    <row r="219" spans="1:11" s="145" customFormat="1">
      <c r="A219" s="144"/>
      <c r="B219" s="144"/>
      <c r="C219" s="147"/>
      <c r="D219" s="419"/>
      <c r="E219" s="149">
        <v>1</v>
      </c>
      <c r="F219" s="219" t="s">
        <v>15</v>
      </c>
      <c r="G219" s="286"/>
      <c r="H219" s="151" t="s">
        <v>10</v>
      </c>
      <c r="I219" s="152" t="str">
        <f t="shared" ref="I219" si="76">F219</f>
        <v>kom</v>
      </c>
      <c r="J219" s="150">
        <f t="shared" ref="J219" si="77">G219*E219</f>
        <v>0</v>
      </c>
      <c r="K219" s="145" t="s">
        <v>1</v>
      </c>
    </row>
    <row r="220" spans="1:11" s="145" customFormat="1">
      <c r="A220" s="144"/>
      <c r="B220" s="144"/>
      <c r="C220" s="147"/>
      <c r="D220" s="420"/>
      <c r="E220" s="149"/>
      <c r="F220" s="219"/>
      <c r="G220" s="289"/>
      <c r="H220" s="151"/>
      <c r="I220" s="152"/>
      <c r="J220" s="166"/>
    </row>
    <row r="221" spans="1:11" s="145" customFormat="1">
      <c r="A221" s="144"/>
      <c r="B221" s="144"/>
      <c r="C221" s="245" t="s">
        <v>1299</v>
      </c>
      <c r="D221" s="417" t="s">
        <v>1275</v>
      </c>
      <c r="E221" s="96"/>
      <c r="F221" s="218"/>
      <c r="G221" s="275"/>
      <c r="H221" s="96"/>
      <c r="I221" s="100"/>
      <c r="J221" s="96"/>
      <c r="K221" s="103"/>
    </row>
    <row r="222" spans="1:11" s="145" customFormat="1" ht="38.25">
      <c r="A222" s="144"/>
      <c r="B222" s="144"/>
      <c r="C222" s="99"/>
      <c r="D222" s="418" t="s">
        <v>1291</v>
      </c>
      <c r="E222" s="92"/>
      <c r="F222" s="129"/>
      <c r="G222" s="276"/>
      <c r="H222" s="92"/>
      <c r="I222" s="99"/>
      <c r="J222" s="92"/>
      <c r="K222" s="92"/>
    </row>
    <row r="223" spans="1:11" s="145" customFormat="1">
      <c r="A223" s="144"/>
      <c r="B223" s="144"/>
      <c r="C223" s="147"/>
      <c r="D223" s="419"/>
      <c r="E223" s="149">
        <v>1</v>
      </c>
      <c r="F223" s="219" t="s">
        <v>15</v>
      </c>
      <c r="G223" s="286"/>
      <c r="H223" s="151" t="s">
        <v>10</v>
      </c>
      <c r="I223" s="152" t="str">
        <f t="shared" ref="I223" si="78">F223</f>
        <v>kom</v>
      </c>
      <c r="J223" s="150">
        <f t="shared" ref="J223" si="79">G223*E223</f>
        <v>0</v>
      </c>
      <c r="K223" s="145" t="s">
        <v>1</v>
      </c>
    </row>
    <row r="224" spans="1:11" s="145" customFormat="1">
      <c r="A224" s="144"/>
      <c r="B224" s="144"/>
      <c r="C224" s="147"/>
      <c r="D224" s="420"/>
      <c r="E224" s="149"/>
      <c r="F224" s="219"/>
      <c r="G224" s="289"/>
      <c r="H224" s="151"/>
      <c r="I224" s="152"/>
      <c r="J224" s="166"/>
    </row>
    <row r="225" spans="1:11" s="145" customFormat="1">
      <c r="A225" s="144"/>
      <c r="B225" s="144"/>
      <c r="C225" s="245" t="s">
        <v>1300</v>
      </c>
      <c r="D225" s="417" t="s">
        <v>1292</v>
      </c>
      <c r="E225" s="96"/>
      <c r="F225" s="218"/>
      <c r="G225" s="275"/>
      <c r="H225" s="96"/>
      <c r="I225" s="100"/>
      <c r="J225" s="96"/>
      <c r="K225" s="103"/>
    </row>
    <row r="226" spans="1:11" s="145" customFormat="1" ht="63.75">
      <c r="A226" s="144"/>
      <c r="B226" s="144"/>
      <c r="C226" s="99"/>
      <c r="D226" s="418" t="s">
        <v>1293</v>
      </c>
      <c r="E226" s="92"/>
      <c r="F226" s="129"/>
      <c r="G226" s="276"/>
      <c r="H226" s="92"/>
      <c r="I226" s="99"/>
      <c r="J226" s="92"/>
      <c r="K226" s="92"/>
    </row>
    <row r="227" spans="1:11" s="145" customFormat="1">
      <c r="A227" s="144"/>
      <c r="B227" s="144"/>
      <c r="C227" s="147"/>
      <c r="D227" s="419"/>
      <c r="E227" s="149">
        <v>1</v>
      </c>
      <c r="F227" s="219" t="s">
        <v>15</v>
      </c>
      <c r="G227" s="286"/>
      <c r="H227" s="151" t="s">
        <v>10</v>
      </c>
      <c r="I227" s="152" t="str">
        <f t="shared" ref="I227" si="80">F227</f>
        <v>kom</v>
      </c>
      <c r="J227" s="150">
        <f t="shared" ref="J227" si="81">G227*E227</f>
        <v>0</v>
      </c>
      <c r="K227" s="145" t="s">
        <v>1</v>
      </c>
    </row>
    <row r="228" spans="1:11" ht="15.75" thickBot="1">
      <c r="G228" s="276"/>
    </row>
    <row r="229" spans="1:11" ht="18.75" customHeight="1" thickBot="1">
      <c r="A229" s="21" t="str">
        <f>A128</f>
        <v>E</v>
      </c>
      <c r="B229" s="22" t="str">
        <f>B128</f>
        <v>III</v>
      </c>
      <c r="C229" s="248"/>
      <c r="D229" s="20" t="str">
        <f>D128&amp;" SVEUKUPNO"</f>
        <v>DODATNA OPREMA i RADOVI SVEUKUPNO</v>
      </c>
      <c r="E229" s="422">
        <f>SUM(J131:J227)</f>
        <v>0</v>
      </c>
      <c r="F229" s="422"/>
      <c r="G229" s="422"/>
      <c r="H229" s="422"/>
      <c r="I229" s="422"/>
      <c r="J229" s="422"/>
      <c r="K229" s="23" t="s">
        <v>1</v>
      </c>
    </row>
    <row r="230" spans="1:11">
      <c r="G230" s="276"/>
    </row>
    <row r="231" spans="1:11">
      <c r="G231" s="276"/>
    </row>
    <row r="232" spans="1:11">
      <c r="A232" s="2" t="s">
        <v>924</v>
      </c>
      <c r="B232" s="2" t="s">
        <v>13</v>
      </c>
      <c r="C232" s="17"/>
      <c r="D232" s="3" t="s">
        <v>986</v>
      </c>
      <c r="E232" s="3"/>
      <c r="F232" s="216"/>
      <c r="G232" s="292"/>
      <c r="H232" s="3"/>
      <c r="I232" s="17"/>
      <c r="J232" s="3"/>
      <c r="K232" s="3"/>
    </row>
    <row r="233" spans="1:11">
      <c r="G233" s="276"/>
    </row>
    <row r="234" spans="1:11">
      <c r="G234" s="276"/>
    </row>
    <row r="235" spans="1:11">
      <c r="B235" s="225"/>
      <c r="C235" s="100" t="s">
        <v>987</v>
      </c>
      <c r="D235" s="95"/>
      <c r="E235" s="96"/>
      <c r="F235" s="218"/>
      <c r="G235" s="275"/>
      <c r="H235" s="96"/>
      <c r="I235" s="100"/>
      <c r="J235" s="96"/>
      <c r="K235" s="103"/>
    </row>
    <row r="236" spans="1:11" ht="96.75" customHeight="1">
      <c r="D236" s="249" t="s">
        <v>988</v>
      </c>
      <c r="E236" s="65"/>
      <c r="F236" s="222"/>
      <c r="G236" s="291"/>
      <c r="H236" s="223"/>
      <c r="I236" s="224"/>
      <c r="J236" s="223"/>
    </row>
    <row r="237" spans="1:11">
      <c r="D237" s="415"/>
      <c r="E237" s="149">
        <v>3</v>
      </c>
      <c r="F237" s="219" t="s">
        <v>28</v>
      </c>
      <c r="G237" s="286"/>
      <c r="H237" s="151" t="s">
        <v>10</v>
      </c>
      <c r="I237" s="152" t="str">
        <f t="shared" ref="I237" si="82">F237</f>
        <v>m3</v>
      </c>
      <c r="J237" s="150">
        <f t="shared" ref="J237" si="83">G237*E237</f>
        <v>0</v>
      </c>
      <c r="K237" s="145" t="s">
        <v>1</v>
      </c>
    </row>
    <row r="238" spans="1:11">
      <c r="D238" s="415"/>
      <c r="E238" s="149"/>
      <c r="F238" s="219"/>
      <c r="G238" s="289"/>
      <c r="H238" s="151"/>
      <c r="I238" s="152"/>
      <c r="J238" s="166"/>
      <c r="K238" s="145"/>
    </row>
    <row r="239" spans="1:11">
      <c r="B239" s="225"/>
      <c r="C239" s="100" t="s">
        <v>989</v>
      </c>
      <c r="D239" s="95"/>
      <c r="E239" s="96"/>
      <c r="F239" s="218"/>
      <c r="G239" s="275"/>
      <c r="H239" s="96"/>
      <c r="I239" s="100"/>
      <c r="J239" s="96"/>
      <c r="K239" s="103"/>
    </row>
    <row r="240" spans="1:11" ht="162.75" customHeight="1">
      <c r="D240" s="250" t="s">
        <v>567</v>
      </c>
      <c r="E240" s="65"/>
      <c r="F240" s="222"/>
      <c r="G240" s="291"/>
      <c r="H240" s="223"/>
      <c r="I240" s="224"/>
      <c r="J240" s="223"/>
    </row>
    <row r="241" spans="2:11">
      <c r="D241" s="415"/>
      <c r="E241" s="149">
        <v>70</v>
      </c>
      <c r="F241" s="219" t="s">
        <v>28</v>
      </c>
      <c r="G241" s="286"/>
      <c r="H241" s="151" t="s">
        <v>10</v>
      </c>
      <c r="I241" s="152" t="str">
        <f t="shared" ref="I241" si="84">F241</f>
        <v>m3</v>
      </c>
      <c r="J241" s="150">
        <f t="shared" ref="J241" si="85">G241*E241</f>
        <v>0</v>
      </c>
      <c r="K241" s="145" t="s">
        <v>1</v>
      </c>
    </row>
    <row r="242" spans="2:11">
      <c r="D242" s="415"/>
      <c r="E242" s="149"/>
      <c r="F242" s="219"/>
      <c r="G242" s="289"/>
      <c r="H242" s="151"/>
      <c r="I242" s="152"/>
      <c r="J242" s="166"/>
      <c r="K242" s="145"/>
    </row>
    <row r="243" spans="2:11">
      <c r="B243" s="225"/>
      <c r="C243" s="100" t="s">
        <v>990</v>
      </c>
      <c r="D243" s="95"/>
      <c r="E243" s="96"/>
      <c r="F243" s="218"/>
      <c r="G243" s="275"/>
      <c r="H243" s="96"/>
      <c r="I243" s="100"/>
      <c r="J243" s="96"/>
      <c r="K243" s="103"/>
    </row>
    <row r="244" spans="2:11" ht="49.5" customHeight="1">
      <c r="D244" s="250" t="s">
        <v>568</v>
      </c>
      <c r="E244" s="65"/>
      <c r="F244" s="222"/>
      <c r="G244" s="291"/>
      <c r="H244" s="223"/>
      <c r="I244" s="224"/>
      <c r="J244" s="223"/>
    </row>
    <row r="245" spans="2:11">
      <c r="D245" s="415"/>
      <c r="E245" s="149">
        <v>35</v>
      </c>
      <c r="F245" s="219" t="s">
        <v>4</v>
      </c>
      <c r="G245" s="286"/>
      <c r="H245" s="151" t="s">
        <v>10</v>
      </c>
      <c r="I245" s="152" t="str">
        <f t="shared" ref="I245" si="86">F245</f>
        <v>m2</v>
      </c>
      <c r="J245" s="150">
        <f t="shared" ref="J245" si="87">G245*E245</f>
        <v>0</v>
      </c>
      <c r="K245" s="145" t="s">
        <v>1</v>
      </c>
    </row>
    <row r="246" spans="2:11">
      <c r="D246" s="415"/>
      <c r="E246" s="149"/>
      <c r="F246" s="219"/>
      <c r="G246" s="289"/>
      <c r="H246" s="151"/>
      <c r="I246" s="152"/>
      <c r="J246" s="166"/>
      <c r="K246" s="145"/>
    </row>
    <row r="247" spans="2:11">
      <c r="B247" s="225"/>
      <c r="C247" s="100" t="s">
        <v>991</v>
      </c>
      <c r="D247" s="95"/>
      <c r="E247" s="96"/>
      <c r="F247" s="218"/>
      <c r="G247" s="275"/>
      <c r="H247" s="96"/>
      <c r="I247" s="100"/>
      <c r="J247" s="96"/>
      <c r="K247" s="103"/>
    </row>
    <row r="248" spans="2:11" ht="95.25" customHeight="1">
      <c r="D248" s="250" t="s">
        <v>569</v>
      </c>
      <c r="E248" s="65"/>
      <c r="F248" s="222"/>
      <c r="G248" s="291"/>
      <c r="H248" s="223"/>
      <c r="I248" s="224"/>
      <c r="J248" s="223"/>
    </row>
    <row r="249" spans="2:11">
      <c r="D249" s="251" t="s">
        <v>570</v>
      </c>
      <c r="E249" s="149">
        <v>3</v>
      </c>
      <c r="F249" s="219" t="s">
        <v>28</v>
      </c>
      <c r="G249" s="286"/>
      <c r="H249" s="151" t="s">
        <v>10</v>
      </c>
      <c r="I249" s="152" t="str">
        <f t="shared" ref="I249:I250" si="88">F249</f>
        <v>m3</v>
      </c>
      <c r="J249" s="150">
        <f t="shared" ref="J249:J250" si="89">G249*E249</f>
        <v>0</v>
      </c>
      <c r="K249" s="145" t="s">
        <v>1</v>
      </c>
    </row>
    <row r="250" spans="2:11">
      <c r="D250" s="251" t="s">
        <v>571</v>
      </c>
      <c r="E250" s="149">
        <v>4</v>
      </c>
      <c r="F250" s="219" t="s">
        <v>28</v>
      </c>
      <c r="G250" s="286"/>
      <c r="H250" s="151" t="s">
        <v>10</v>
      </c>
      <c r="I250" s="152" t="str">
        <f t="shared" si="88"/>
        <v>m3</v>
      </c>
      <c r="J250" s="150">
        <f t="shared" si="89"/>
        <v>0</v>
      </c>
      <c r="K250" s="145" t="s">
        <v>1</v>
      </c>
    </row>
    <row r="251" spans="2:11">
      <c r="D251" s="415"/>
      <c r="E251" s="149"/>
      <c r="F251" s="219"/>
      <c r="G251" s="289"/>
      <c r="H251" s="151"/>
      <c r="I251" s="152"/>
      <c r="J251" s="166"/>
      <c r="K251" s="145"/>
    </row>
    <row r="252" spans="2:11">
      <c r="B252" s="225"/>
      <c r="C252" s="100" t="s">
        <v>992</v>
      </c>
      <c r="D252" s="95"/>
      <c r="E252" s="96"/>
      <c r="F252" s="218"/>
      <c r="G252" s="275"/>
      <c r="H252" s="96"/>
      <c r="I252" s="100"/>
      <c r="J252" s="96"/>
      <c r="K252" s="103"/>
    </row>
    <row r="253" spans="2:11" ht="68.25" customHeight="1">
      <c r="D253" s="250" t="s">
        <v>572</v>
      </c>
      <c r="E253" s="65"/>
      <c r="F253" s="222"/>
      <c r="G253" s="291"/>
      <c r="H253" s="223"/>
      <c r="I253" s="224"/>
      <c r="J253" s="223"/>
    </row>
    <row r="254" spans="2:11">
      <c r="D254" s="251"/>
      <c r="E254" s="149">
        <v>40</v>
      </c>
      <c r="F254" s="219" t="s">
        <v>28</v>
      </c>
      <c r="G254" s="286"/>
      <c r="H254" s="151" t="s">
        <v>10</v>
      </c>
      <c r="I254" s="152" t="str">
        <f t="shared" ref="I254" si="90">F254</f>
        <v>m3</v>
      </c>
      <c r="J254" s="150">
        <f t="shared" ref="J254" si="91">G254*E254</f>
        <v>0</v>
      </c>
      <c r="K254" s="145" t="s">
        <v>1</v>
      </c>
    </row>
    <row r="255" spans="2:11">
      <c r="D255" s="415"/>
      <c r="E255" s="149"/>
      <c r="F255" s="219"/>
      <c r="G255" s="289"/>
      <c r="H255" s="151"/>
      <c r="I255" s="152"/>
      <c r="J255" s="166"/>
      <c r="K255" s="145"/>
    </row>
    <row r="256" spans="2:11">
      <c r="B256" s="225"/>
      <c r="C256" s="100" t="s">
        <v>993</v>
      </c>
      <c r="D256" s="95"/>
      <c r="E256" s="96"/>
      <c r="F256" s="218"/>
      <c r="G256" s="275"/>
      <c r="H256" s="96"/>
      <c r="I256" s="100"/>
      <c r="J256" s="96"/>
      <c r="K256" s="103"/>
    </row>
    <row r="257" spans="2:11" ht="83.25" customHeight="1">
      <c r="D257" s="249" t="s">
        <v>573</v>
      </c>
      <c r="E257" s="65"/>
      <c r="F257" s="222"/>
      <c r="G257" s="291"/>
      <c r="H257" s="223"/>
      <c r="I257" s="224"/>
      <c r="J257" s="223"/>
    </row>
    <row r="258" spans="2:11">
      <c r="D258" s="251"/>
      <c r="E258" s="149">
        <v>38</v>
      </c>
      <c r="F258" s="219" t="s">
        <v>28</v>
      </c>
      <c r="G258" s="286"/>
      <c r="H258" s="151" t="s">
        <v>10</v>
      </c>
      <c r="I258" s="152" t="str">
        <f t="shared" ref="I258" si="92">F258</f>
        <v>m3</v>
      </c>
      <c r="J258" s="150">
        <f t="shared" ref="J258" si="93">G258*E258</f>
        <v>0</v>
      </c>
      <c r="K258" s="145" t="s">
        <v>1</v>
      </c>
    </row>
    <row r="259" spans="2:11">
      <c r="D259" s="415"/>
      <c r="E259" s="149"/>
      <c r="F259" s="219"/>
      <c r="G259" s="289"/>
      <c r="H259" s="151"/>
      <c r="I259" s="152"/>
      <c r="J259" s="166"/>
      <c r="K259" s="145"/>
    </row>
    <row r="260" spans="2:11">
      <c r="B260" s="225"/>
      <c r="C260" s="100" t="s">
        <v>994</v>
      </c>
      <c r="D260" s="95"/>
      <c r="E260" s="96"/>
      <c r="F260" s="218"/>
      <c r="G260" s="275"/>
      <c r="H260" s="96"/>
      <c r="I260" s="100"/>
      <c r="J260" s="96"/>
      <c r="K260" s="103"/>
    </row>
    <row r="261" spans="2:11" ht="230.25" customHeight="1">
      <c r="D261" s="132" t="s">
        <v>1203</v>
      </c>
      <c r="E261" s="65"/>
      <c r="F261" s="222"/>
      <c r="G261" s="291"/>
      <c r="H261" s="223"/>
      <c r="I261" s="224"/>
      <c r="J261" s="223"/>
    </row>
    <row r="262" spans="2:11">
      <c r="D262" s="132" t="s">
        <v>263</v>
      </c>
      <c r="E262" s="149">
        <v>1</v>
      </c>
      <c r="F262" s="219" t="s">
        <v>15</v>
      </c>
      <c r="G262" s="286"/>
      <c r="H262" s="151" t="s">
        <v>10</v>
      </c>
      <c r="I262" s="152" t="str">
        <f t="shared" ref="I262" si="94">F262</f>
        <v>kom</v>
      </c>
      <c r="J262" s="150">
        <f t="shared" ref="J262" si="95">G262*E262</f>
        <v>0</v>
      </c>
      <c r="K262" s="145" t="s">
        <v>1</v>
      </c>
    </row>
    <row r="263" spans="2:11">
      <c r="D263" s="415"/>
      <c r="E263" s="149"/>
      <c r="F263" s="219"/>
      <c r="G263" s="289"/>
      <c r="H263" s="151"/>
      <c r="I263" s="152"/>
      <c r="J263" s="166"/>
      <c r="K263" s="145"/>
    </row>
    <row r="264" spans="2:11">
      <c r="B264" s="225"/>
      <c r="C264" s="100" t="s">
        <v>995</v>
      </c>
      <c r="D264" s="95"/>
      <c r="E264" s="96"/>
      <c r="F264" s="218"/>
      <c r="G264" s="275"/>
      <c r="H264" s="96"/>
      <c r="I264" s="100"/>
      <c r="J264" s="96"/>
      <c r="K264" s="103"/>
    </row>
    <row r="265" spans="2:11" ht="212.25" customHeight="1">
      <c r="D265" s="249" t="s">
        <v>1204</v>
      </c>
      <c r="E265" s="65"/>
      <c r="F265" s="222"/>
      <c r="G265" s="291"/>
      <c r="H265" s="223"/>
      <c r="I265" s="224"/>
      <c r="J265" s="223"/>
    </row>
    <row r="266" spans="2:11">
      <c r="D266" s="249" t="s">
        <v>265</v>
      </c>
      <c r="E266" s="149">
        <v>1</v>
      </c>
      <c r="F266" s="219" t="s">
        <v>15</v>
      </c>
      <c r="G266" s="286"/>
      <c r="H266" s="151" t="s">
        <v>10</v>
      </c>
      <c r="I266" s="152" t="str">
        <f t="shared" ref="I266" si="96">F266</f>
        <v>kom</v>
      </c>
      <c r="J266" s="150">
        <f t="shared" ref="J266" si="97">G266*E266</f>
        <v>0</v>
      </c>
      <c r="K266" s="145" t="s">
        <v>1</v>
      </c>
    </row>
    <row r="267" spans="2:11">
      <c r="D267" s="415"/>
      <c r="E267" s="149"/>
      <c r="F267" s="219"/>
      <c r="G267" s="289"/>
      <c r="H267" s="151"/>
      <c r="I267" s="152"/>
      <c r="J267" s="166"/>
      <c r="K267" s="145"/>
    </row>
    <row r="268" spans="2:11">
      <c r="B268" s="225"/>
      <c r="C268" s="100" t="s">
        <v>996</v>
      </c>
      <c r="D268" s="95"/>
      <c r="E268" s="96"/>
      <c r="F268" s="218"/>
      <c r="G268" s="275"/>
      <c r="H268" s="96"/>
      <c r="I268" s="100"/>
      <c r="J268" s="96"/>
      <c r="K268" s="103"/>
    </row>
    <row r="269" spans="2:11" ht="56.25" customHeight="1">
      <c r="D269" s="250" t="s">
        <v>574</v>
      </c>
      <c r="E269" s="65"/>
      <c r="F269" s="222"/>
      <c r="G269" s="291"/>
      <c r="H269" s="223"/>
      <c r="I269" s="224"/>
      <c r="J269" s="223"/>
    </row>
    <row r="270" spans="2:11">
      <c r="D270" s="252" t="s">
        <v>575</v>
      </c>
      <c r="E270" s="149">
        <v>2</v>
      </c>
      <c r="F270" s="219" t="s">
        <v>15</v>
      </c>
      <c r="G270" s="286"/>
      <c r="H270" s="151" t="s">
        <v>10</v>
      </c>
      <c r="I270" s="152" t="str">
        <f t="shared" ref="I270:I271" si="98">F270</f>
        <v>kom</v>
      </c>
      <c r="J270" s="150">
        <f t="shared" ref="J270:J271" si="99">G270*E270</f>
        <v>0</v>
      </c>
      <c r="K270" s="145" t="s">
        <v>1</v>
      </c>
    </row>
    <row r="271" spans="2:11">
      <c r="D271" s="252" t="s">
        <v>576</v>
      </c>
      <c r="E271" s="149">
        <v>8</v>
      </c>
      <c r="F271" s="219" t="s">
        <v>15</v>
      </c>
      <c r="G271" s="286"/>
      <c r="H271" s="151" t="s">
        <v>10</v>
      </c>
      <c r="I271" s="152" t="str">
        <f t="shared" si="98"/>
        <v>kom</v>
      </c>
      <c r="J271" s="150">
        <f t="shared" si="99"/>
        <v>0</v>
      </c>
      <c r="K271" s="145" t="s">
        <v>1</v>
      </c>
    </row>
    <row r="272" spans="2:11">
      <c r="G272" s="276"/>
    </row>
    <row r="273" spans="2:11">
      <c r="B273" s="225"/>
      <c r="C273" s="100" t="s">
        <v>997</v>
      </c>
      <c r="D273" s="95"/>
      <c r="E273" s="96"/>
      <c r="F273" s="218"/>
      <c r="G273" s="275"/>
      <c r="H273" s="96"/>
      <c r="I273" s="100"/>
      <c r="J273" s="96"/>
      <c r="K273" s="103"/>
    </row>
    <row r="274" spans="2:11" ht="157.5" customHeight="1">
      <c r="D274" s="249" t="s">
        <v>577</v>
      </c>
      <c r="E274" s="65"/>
      <c r="F274" s="222"/>
      <c r="G274" s="291"/>
      <c r="H274" s="223"/>
      <c r="I274" s="224"/>
      <c r="J274" s="223"/>
    </row>
    <row r="275" spans="2:11">
      <c r="D275" s="249" t="s">
        <v>578</v>
      </c>
      <c r="E275" s="149">
        <v>25</v>
      </c>
      <c r="F275" s="219" t="s">
        <v>270</v>
      </c>
      <c r="G275" s="286"/>
      <c r="H275" s="151" t="s">
        <v>10</v>
      </c>
      <c r="I275" s="152" t="str">
        <f t="shared" ref="I275:I277" si="100">F275</f>
        <v>m</v>
      </c>
      <c r="J275" s="150">
        <f t="shared" ref="J275:J277" si="101">G275*E275</f>
        <v>0</v>
      </c>
      <c r="K275" s="145" t="s">
        <v>1</v>
      </c>
    </row>
    <row r="276" spans="2:11">
      <c r="D276" s="249" t="s">
        <v>579</v>
      </c>
      <c r="E276" s="149">
        <v>35</v>
      </c>
      <c r="F276" s="219" t="s">
        <v>270</v>
      </c>
      <c r="G276" s="286"/>
      <c r="H276" s="151" t="s">
        <v>10</v>
      </c>
      <c r="I276" s="152" t="str">
        <f t="shared" si="100"/>
        <v>m</v>
      </c>
      <c r="J276" s="150">
        <f t="shared" si="101"/>
        <v>0</v>
      </c>
      <c r="K276" s="145" t="s">
        <v>1</v>
      </c>
    </row>
    <row r="277" spans="2:11">
      <c r="D277" s="251" t="s">
        <v>580</v>
      </c>
      <c r="E277" s="149">
        <v>5</v>
      </c>
      <c r="F277" s="219" t="s">
        <v>270</v>
      </c>
      <c r="G277" s="286"/>
      <c r="H277" s="151" t="s">
        <v>10</v>
      </c>
      <c r="I277" s="152" t="str">
        <f t="shared" si="100"/>
        <v>m</v>
      </c>
      <c r="J277" s="150">
        <f t="shared" si="101"/>
        <v>0</v>
      </c>
      <c r="K277" s="145" t="s">
        <v>1</v>
      </c>
    </row>
    <row r="278" spans="2:11">
      <c r="G278" s="276"/>
    </row>
    <row r="279" spans="2:11">
      <c r="B279" s="225"/>
      <c r="C279" s="100" t="s">
        <v>998</v>
      </c>
      <c r="D279" s="95"/>
      <c r="E279" s="96"/>
      <c r="F279" s="218"/>
      <c r="G279" s="275"/>
      <c r="H279" s="96"/>
      <c r="I279" s="100"/>
      <c r="J279" s="96"/>
      <c r="K279" s="103"/>
    </row>
    <row r="280" spans="2:11" ht="89.25" customHeight="1">
      <c r="D280" s="253" t="s">
        <v>581</v>
      </c>
      <c r="E280" s="65"/>
      <c r="F280" s="222"/>
      <c r="G280" s="291"/>
      <c r="H280" s="223"/>
      <c r="I280" s="224"/>
      <c r="J280" s="223"/>
    </row>
    <row r="281" spans="2:11">
      <c r="D281" s="249"/>
      <c r="E281" s="149">
        <v>1</v>
      </c>
      <c r="F281" s="219" t="s">
        <v>15</v>
      </c>
      <c r="G281" s="286"/>
      <c r="H281" s="151" t="s">
        <v>10</v>
      </c>
      <c r="I281" s="152" t="str">
        <f t="shared" ref="I281" si="102">F281</f>
        <v>kom</v>
      </c>
      <c r="J281" s="150">
        <f t="shared" ref="J281" si="103">G281*E281</f>
        <v>0</v>
      </c>
      <c r="K281" s="145" t="s">
        <v>1</v>
      </c>
    </row>
    <row r="282" spans="2:11">
      <c r="G282" s="276"/>
    </row>
    <row r="283" spans="2:11">
      <c r="B283" s="225"/>
      <c r="C283" s="100" t="s">
        <v>999</v>
      </c>
      <c r="D283" s="95"/>
      <c r="E283" s="96"/>
      <c r="F283" s="218"/>
      <c r="G283" s="275"/>
      <c r="H283" s="96"/>
      <c r="I283" s="100"/>
      <c r="J283" s="96"/>
      <c r="K283" s="103"/>
    </row>
    <row r="284" spans="2:11" ht="69" customHeight="1">
      <c r="D284" s="249" t="s">
        <v>582</v>
      </c>
      <c r="E284" s="65"/>
      <c r="F284" s="222"/>
      <c r="G284" s="291"/>
      <c r="H284" s="223"/>
      <c r="I284" s="224"/>
      <c r="J284" s="223"/>
    </row>
    <row r="285" spans="2:11" ht="30">
      <c r="C285" s="99" t="s">
        <v>21</v>
      </c>
      <c r="D285" s="249" t="s">
        <v>583</v>
      </c>
      <c r="E285" s="149">
        <v>3.1</v>
      </c>
      <c r="F285" s="219" t="s">
        <v>519</v>
      </c>
      <c r="G285" s="286"/>
      <c r="H285" s="151" t="s">
        <v>10</v>
      </c>
      <c r="I285" s="152" t="str">
        <f t="shared" ref="I285:I286" si="104">F285</f>
        <v>mt</v>
      </c>
      <c r="J285" s="150">
        <f t="shared" ref="J285:J286" si="105">G285*E285</f>
        <v>0</v>
      </c>
      <c r="K285" s="145" t="s">
        <v>1</v>
      </c>
    </row>
    <row r="286" spans="2:11" ht="30">
      <c r="C286" s="99" t="s">
        <v>20</v>
      </c>
      <c r="D286" s="249" t="s">
        <v>584</v>
      </c>
      <c r="E286" s="149">
        <v>1.9</v>
      </c>
      <c r="F286" s="219" t="s">
        <v>519</v>
      </c>
      <c r="G286" s="286"/>
      <c r="H286" s="151" t="s">
        <v>10</v>
      </c>
      <c r="I286" s="152" t="str">
        <f t="shared" si="104"/>
        <v>mt</v>
      </c>
      <c r="J286" s="150">
        <f t="shared" si="105"/>
        <v>0</v>
      </c>
      <c r="K286" s="145" t="s">
        <v>1</v>
      </c>
    </row>
    <row r="287" spans="2:11">
      <c r="G287" s="276"/>
    </row>
    <row r="288" spans="2:11">
      <c r="B288" s="225"/>
      <c r="C288" s="100" t="s">
        <v>1000</v>
      </c>
      <c r="D288" s="95"/>
      <c r="E288" s="96"/>
      <c r="F288" s="218"/>
      <c r="G288" s="275"/>
      <c r="H288" s="96"/>
      <c r="I288" s="100"/>
      <c r="J288" s="96"/>
      <c r="K288" s="103"/>
    </row>
    <row r="289" spans="1:11" ht="126" customHeight="1">
      <c r="D289" s="249" t="s">
        <v>585</v>
      </c>
      <c r="E289" s="65"/>
      <c r="F289" s="222"/>
      <c r="G289" s="291"/>
      <c r="H289" s="223"/>
      <c r="I289" s="224"/>
      <c r="J289" s="223"/>
    </row>
    <row r="290" spans="1:11">
      <c r="D290" s="249" t="s">
        <v>531</v>
      </c>
      <c r="E290" s="149">
        <v>1</v>
      </c>
      <c r="F290" s="219" t="s">
        <v>15</v>
      </c>
      <c r="G290" s="286"/>
      <c r="H290" s="151" t="s">
        <v>10</v>
      </c>
      <c r="I290" s="152" t="str">
        <f t="shared" ref="I290" si="106">F290</f>
        <v>kom</v>
      </c>
      <c r="J290" s="150">
        <f t="shared" ref="J290" si="107">G290*E290</f>
        <v>0</v>
      </c>
      <c r="K290" s="145" t="s">
        <v>1</v>
      </c>
    </row>
    <row r="291" spans="1:11">
      <c r="G291" s="276"/>
    </row>
    <row r="292" spans="1:11">
      <c r="B292" s="225"/>
      <c r="C292" s="100" t="s">
        <v>1001</v>
      </c>
      <c r="D292" s="95"/>
      <c r="E292" s="96"/>
      <c r="F292" s="218"/>
      <c r="G292" s="275"/>
      <c r="H292" s="96"/>
      <c r="I292" s="100"/>
      <c r="J292" s="96"/>
      <c r="K292" s="103"/>
    </row>
    <row r="293" spans="1:11" ht="80.25" customHeight="1">
      <c r="D293" s="249" t="s">
        <v>586</v>
      </c>
      <c r="E293" s="65"/>
      <c r="F293" s="222"/>
      <c r="G293" s="291"/>
      <c r="H293" s="223"/>
      <c r="I293" s="224"/>
      <c r="J293" s="223"/>
    </row>
    <row r="294" spans="1:11">
      <c r="C294" s="99" t="s">
        <v>21</v>
      </c>
      <c r="D294" s="249" t="s">
        <v>587</v>
      </c>
      <c r="E294" s="149">
        <v>1</v>
      </c>
      <c r="F294" s="219" t="s">
        <v>984</v>
      </c>
      <c r="G294" s="286"/>
      <c r="H294" s="151" t="s">
        <v>10</v>
      </c>
      <c r="I294" s="152" t="str">
        <f t="shared" ref="I294" si="108">F294</f>
        <v>kompl</v>
      </c>
      <c r="J294" s="150">
        <f t="shared" ref="J294" si="109">G294*E294</f>
        <v>0</v>
      </c>
      <c r="K294" s="145" t="s">
        <v>1</v>
      </c>
    </row>
    <row r="295" spans="1:11" ht="30">
      <c r="C295" s="99" t="s">
        <v>20</v>
      </c>
      <c r="D295" s="249" t="s">
        <v>1136</v>
      </c>
      <c r="G295" s="276"/>
    </row>
    <row r="296" spans="1:11">
      <c r="E296" s="149">
        <v>1</v>
      </c>
      <c r="F296" s="219" t="s">
        <v>984</v>
      </c>
      <c r="G296" s="286"/>
      <c r="H296" s="151" t="s">
        <v>10</v>
      </c>
      <c r="I296" s="152" t="str">
        <f t="shared" ref="I296" si="110">F296</f>
        <v>kompl</v>
      </c>
      <c r="J296" s="150">
        <f t="shared" ref="J296" si="111">G296*E296</f>
        <v>0</v>
      </c>
      <c r="K296" s="145" t="s">
        <v>1</v>
      </c>
    </row>
    <row r="297" spans="1:11">
      <c r="G297" s="276"/>
    </row>
    <row r="298" spans="1:11">
      <c r="G298" s="276"/>
    </row>
    <row r="299" spans="1:11">
      <c r="G299" s="276"/>
    </row>
    <row r="300" spans="1:11" ht="15.75" thickBot="1">
      <c r="G300" s="276"/>
    </row>
    <row r="301" spans="1:11" ht="18.75" customHeight="1" thickBot="1">
      <c r="A301" s="21" t="str">
        <f>A232</f>
        <v>E</v>
      </c>
      <c r="B301" s="22" t="str">
        <f>B232</f>
        <v>IV</v>
      </c>
      <c r="C301" s="248"/>
      <c r="D301" s="20" t="str">
        <f>D232&amp;" SVEUKUPNO"</f>
        <v>GRAĐEVINSKI RADOVI VOD. I KAN. SVEUKUPNO</v>
      </c>
      <c r="E301" s="422">
        <f>SUM(J235:J300)</f>
        <v>0</v>
      </c>
      <c r="F301" s="422"/>
      <c r="G301" s="422"/>
      <c r="H301" s="422"/>
      <c r="I301" s="422"/>
      <c r="J301" s="422"/>
      <c r="K301" s="23" t="s">
        <v>1</v>
      </c>
    </row>
    <row r="306" spans="1:11">
      <c r="D306" s="110" t="s">
        <v>982</v>
      </c>
    </row>
    <row r="308" spans="1:11" ht="15.75" thickBot="1"/>
    <row r="309" spans="1:11" ht="18.75" customHeight="1" thickBot="1">
      <c r="A309" s="226" t="str">
        <f>A76</f>
        <v>E</v>
      </c>
      <c r="B309" s="227" t="str">
        <f>B76</f>
        <v>I</v>
      </c>
      <c r="C309" s="254"/>
      <c r="D309" s="228" t="str">
        <f>D76</f>
        <v>VODOVOD - MONTERSKI RADOVI SVEUKUPNO</v>
      </c>
      <c r="E309" s="425">
        <f>E76</f>
        <v>0</v>
      </c>
      <c r="F309" s="425"/>
      <c r="G309" s="425"/>
      <c r="H309" s="425"/>
      <c r="I309" s="425"/>
      <c r="J309" s="425"/>
      <c r="K309" s="229" t="s">
        <v>1</v>
      </c>
    </row>
    <row r="310" spans="1:11" ht="18.75" customHeight="1" thickBot="1">
      <c r="A310" s="226" t="str">
        <f>A125</f>
        <v>E</v>
      </c>
      <c r="B310" s="227" t="str">
        <f>B125</f>
        <v>II</v>
      </c>
      <c r="C310" s="254"/>
      <c r="D310" s="228" t="str">
        <f>D125</f>
        <v>KANALIZACIJA - MONTERSKI RADOVI SVEUKUPNO</v>
      </c>
      <c r="E310" s="425">
        <f>E125</f>
        <v>0</v>
      </c>
      <c r="F310" s="425"/>
      <c r="G310" s="425"/>
      <c r="H310" s="425"/>
      <c r="I310" s="425"/>
      <c r="J310" s="425"/>
      <c r="K310" s="229" t="s">
        <v>1</v>
      </c>
    </row>
    <row r="311" spans="1:11" ht="18.75" customHeight="1" thickBot="1">
      <c r="A311" s="226" t="str">
        <f>A229</f>
        <v>E</v>
      </c>
      <c r="B311" s="227" t="str">
        <f>B229</f>
        <v>III</v>
      </c>
      <c r="C311" s="254"/>
      <c r="D311" s="228" t="str">
        <f>D229</f>
        <v>DODATNA OPREMA i RADOVI SVEUKUPNO</v>
      </c>
      <c r="E311" s="425">
        <f>E229</f>
        <v>0</v>
      </c>
      <c r="F311" s="425"/>
      <c r="G311" s="425"/>
      <c r="H311" s="425"/>
      <c r="I311" s="425"/>
      <c r="J311" s="425"/>
      <c r="K311" s="229" t="s">
        <v>1</v>
      </c>
    </row>
    <row r="312" spans="1:11" ht="18.75" customHeight="1" thickBot="1">
      <c r="A312" s="226" t="str">
        <f>A301</f>
        <v>E</v>
      </c>
      <c r="B312" s="227" t="str">
        <f>B301</f>
        <v>IV</v>
      </c>
      <c r="C312" s="254"/>
      <c r="D312" s="228" t="str">
        <f>D301</f>
        <v>GRAĐEVINSKI RADOVI VOD. I KAN. SVEUKUPNO</v>
      </c>
      <c r="E312" s="425">
        <f>E301</f>
        <v>0</v>
      </c>
      <c r="F312" s="425"/>
      <c r="G312" s="425"/>
      <c r="H312" s="425"/>
      <c r="I312" s="425"/>
      <c r="J312" s="425"/>
      <c r="K312" s="229" t="s">
        <v>1</v>
      </c>
    </row>
    <row r="313" spans="1:11" ht="18.75" customHeight="1">
      <c r="A313" s="255"/>
      <c r="B313" s="255"/>
      <c r="C313" s="256"/>
      <c r="D313" s="110"/>
      <c r="E313" s="230"/>
      <c r="F313" s="230"/>
      <c r="G313" s="230"/>
      <c r="H313" s="230"/>
      <c r="I313" s="230"/>
      <c r="J313" s="230"/>
      <c r="K313" s="110"/>
    </row>
    <row r="314" spans="1:11">
      <c r="D314" s="110" t="s">
        <v>590</v>
      </c>
      <c r="F314" s="397"/>
      <c r="G314" s="397"/>
      <c r="H314" s="397"/>
      <c r="I314" s="397"/>
      <c r="J314" s="397">
        <f>SUM(E312,E311,E310,E309)</f>
        <v>0</v>
      </c>
      <c r="K314" s="110" t="s">
        <v>1</v>
      </c>
    </row>
    <row r="316" spans="1:11">
      <c r="D316" s="92" t="s">
        <v>782</v>
      </c>
      <c r="F316" s="397"/>
      <c r="G316" s="397"/>
      <c r="H316" s="397"/>
      <c r="I316" s="397"/>
      <c r="J316" s="397">
        <f>J314*0.25</f>
        <v>0</v>
      </c>
      <c r="K316" s="110" t="s">
        <v>1</v>
      </c>
    </row>
    <row r="317" spans="1:11" ht="15.75" thickBot="1"/>
    <row r="318" spans="1:11" ht="15.75" thickBot="1">
      <c r="A318" s="231"/>
      <c r="B318" s="232"/>
      <c r="C318" s="235"/>
      <c r="D318" s="228" t="s">
        <v>1002</v>
      </c>
      <c r="E318" s="233"/>
      <c r="F318" s="234"/>
      <c r="G318" s="233"/>
      <c r="H318" s="233"/>
      <c r="I318" s="235"/>
      <c r="J318" s="236">
        <f>J314+J316</f>
        <v>0</v>
      </c>
      <c r="K318" s="257"/>
    </row>
  </sheetData>
  <sheetProtection algorithmName="SHA-512" hashValue="1UFfo9i0WcyEM3mhlBvE/sp6y8t+Bsz0Pm5QKHmR6ch/ylMbJRNseUWM5aJXWOVn6OWfZor01HmePJbUI3nMOQ==" saltValue="fuW18ieiAgZX7NSXQgvpQQ==" spinCount="100000" sheet="1" objects="1" scenarios="1"/>
  <mergeCells count="11">
    <mergeCell ref="E76:J76"/>
    <mergeCell ref="E125:J125"/>
    <mergeCell ref="E229:J229"/>
    <mergeCell ref="E301:J301"/>
    <mergeCell ref="E309:J309"/>
    <mergeCell ref="C134:D134"/>
    <mergeCell ref="C177:D177"/>
    <mergeCell ref="C195:D195"/>
    <mergeCell ref="E311:J311"/>
    <mergeCell ref="E312:J312"/>
    <mergeCell ref="E310:J310"/>
  </mergeCells>
  <pageMargins left="0.7" right="0.7" top="0.75" bottom="0.75" header="0.3" footer="0.3"/>
  <pageSetup paperSize="9" orientation="landscape" horizontalDpi="300" verticalDpi="300" r:id="rId1"/>
  <headerFooter>
    <oddHeader>&amp;LZAJEDNICA SUSRET&amp;CTROŠKOVNIK&amp;Rožujak 2021.</oddHeader>
    <oddFooter>&amp;CINSTALACIJE VODOVODA I ODVODNJE</oddFooter>
  </headerFooter>
  <rowBreaks count="2" manualBreakCount="2">
    <brk id="78" max="16383" man="1"/>
    <brk id="127" max="16383" man="1"/>
  </rowBreaks>
  <ignoredErrors>
    <ignoredError sqref="D270"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64508-CCED-489A-8834-610563D97908}">
  <dimension ref="A1:K550"/>
  <sheetViews>
    <sheetView topLeftCell="A340" zoomScaleNormal="100" workbookViewId="0">
      <selection activeCell="I366" sqref="I366"/>
    </sheetView>
  </sheetViews>
  <sheetFormatPr defaultColWidth="9.140625" defaultRowHeight="15"/>
  <cols>
    <col min="1" max="1" width="2.7109375" style="301" customWidth="1"/>
    <col min="2" max="2" width="2.28515625" style="301" customWidth="1"/>
    <col min="3" max="3" width="4.5703125" style="302" customWidth="1"/>
    <col min="4" max="4" width="45.28515625" style="300" customWidth="1"/>
    <col min="5" max="5" width="4.7109375" style="300" customWidth="1"/>
    <col min="6" max="6" width="3.7109375" style="304" customWidth="1"/>
    <col min="7" max="7" width="30.28515625" style="300" customWidth="1"/>
    <col min="8" max="8" width="3.28515625" style="300" customWidth="1"/>
    <col min="9" max="9" width="5.28515625" style="302" customWidth="1"/>
    <col min="10" max="10" width="32.42578125" style="300" customWidth="1"/>
    <col min="11" max="11" width="3.7109375" style="300" customWidth="1"/>
    <col min="12" max="12" width="3.85546875" style="300" customWidth="1"/>
    <col min="13" max="16384" width="9.140625" style="300"/>
  </cols>
  <sheetData>
    <row r="1" spans="1:11">
      <c r="A1" s="295"/>
      <c r="B1" s="295"/>
      <c r="C1" s="296"/>
      <c r="D1" s="297" t="s">
        <v>1003</v>
      </c>
      <c r="E1" s="298"/>
      <c r="F1" s="299"/>
      <c r="G1" s="298"/>
      <c r="H1" s="298"/>
      <c r="I1" s="296"/>
      <c r="J1" s="298"/>
      <c r="K1" s="298"/>
    </row>
    <row r="3" spans="1:11">
      <c r="D3" s="303"/>
    </row>
    <row r="4" spans="1:11">
      <c r="D4" s="303"/>
    </row>
    <row r="5" spans="1:11">
      <c r="A5" s="295" t="s">
        <v>926</v>
      </c>
      <c r="B5" s="295" t="s">
        <v>11</v>
      </c>
      <c r="C5" s="296"/>
      <c r="D5" s="298" t="s">
        <v>1004</v>
      </c>
      <c r="E5" s="298"/>
      <c r="F5" s="299"/>
      <c r="G5" s="298"/>
      <c r="H5" s="298"/>
      <c r="I5" s="296"/>
      <c r="J5" s="298"/>
      <c r="K5" s="298"/>
    </row>
    <row r="6" spans="1:11">
      <c r="G6" s="276"/>
    </row>
    <row r="7" spans="1:11">
      <c r="D7" s="305" t="s">
        <v>799</v>
      </c>
      <c r="F7" s="300"/>
      <c r="G7" s="276"/>
    </row>
    <row r="8" spans="1:11">
      <c r="F8" s="300"/>
      <c r="G8" s="276"/>
    </row>
    <row r="9" spans="1:11" ht="60">
      <c r="D9" s="306" t="s">
        <v>800</v>
      </c>
      <c r="F9" s="300"/>
      <c r="G9" s="276"/>
    </row>
    <row r="10" spans="1:11" ht="30">
      <c r="D10" s="306" t="s">
        <v>801</v>
      </c>
      <c r="F10" s="300"/>
      <c r="G10" s="276"/>
    </row>
    <row r="11" spans="1:11">
      <c r="D11" s="305" t="s">
        <v>802</v>
      </c>
      <c r="F11" s="300"/>
      <c r="G11" s="276"/>
    </row>
    <row r="12" spans="1:11">
      <c r="D12" s="307" t="s">
        <v>803</v>
      </c>
      <c r="F12" s="300"/>
      <c r="G12" s="276"/>
    </row>
    <row r="13" spans="1:11" ht="150">
      <c r="D13" s="307" t="s">
        <v>804</v>
      </c>
      <c r="F13" s="300"/>
      <c r="G13" s="276"/>
    </row>
    <row r="14" spans="1:11">
      <c r="G14" s="276"/>
    </row>
    <row r="15" spans="1:11">
      <c r="G15" s="276"/>
    </row>
    <row r="16" spans="1:11">
      <c r="D16" s="308"/>
      <c r="E16" s="309"/>
      <c r="F16" s="310"/>
      <c r="G16" s="282"/>
      <c r="H16" s="309"/>
      <c r="I16" s="309"/>
      <c r="J16" s="309"/>
      <c r="K16" s="309"/>
    </row>
    <row r="17" spans="1:11">
      <c r="C17" s="311" t="s">
        <v>960</v>
      </c>
      <c r="D17" s="312" t="s">
        <v>1005</v>
      </c>
      <c r="E17" s="313"/>
      <c r="F17" s="314"/>
      <c r="G17" s="275"/>
      <c r="H17" s="313"/>
      <c r="I17" s="315"/>
      <c r="J17" s="313"/>
      <c r="K17" s="316"/>
    </row>
    <row r="18" spans="1:11" ht="33" customHeight="1">
      <c r="C18" s="430" t="s">
        <v>1183</v>
      </c>
      <c r="D18" s="430"/>
      <c r="G18" s="276"/>
    </row>
    <row r="19" spans="1:11" s="320" customFormat="1" ht="195">
      <c r="A19" s="317"/>
      <c r="B19" s="317"/>
      <c r="C19" s="318"/>
      <c r="D19" s="319" t="s">
        <v>1211</v>
      </c>
      <c r="G19" s="285"/>
    </row>
    <row r="20" spans="1:11" s="320" customFormat="1">
      <c r="A20" s="317"/>
      <c r="B20" s="317"/>
      <c r="C20" s="321"/>
      <c r="D20" s="322"/>
      <c r="E20" s="323"/>
      <c r="F20" s="324"/>
      <c r="G20" s="289"/>
      <c r="H20" s="326"/>
      <c r="I20" s="327"/>
      <c r="J20" s="325"/>
    </row>
    <row r="21" spans="1:11" s="320" customFormat="1">
      <c r="A21" s="317"/>
      <c r="B21" s="317"/>
      <c r="C21" s="321"/>
      <c r="D21" s="328" t="s">
        <v>805</v>
      </c>
      <c r="E21" s="323"/>
      <c r="F21" s="324"/>
      <c r="G21" s="289"/>
      <c r="H21" s="326"/>
      <c r="I21" s="327"/>
      <c r="J21" s="325"/>
    </row>
    <row r="22" spans="1:11" s="320" customFormat="1" ht="30">
      <c r="A22" s="317"/>
      <c r="B22" s="317"/>
      <c r="C22" s="321"/>
      <c r="D22" s="328" t="s">
        <v>1212</v>
      </c>
      <c r="E22" s="323"/>
      <c r="F22" s="324"/>
      <c r="G22" s="289"/>
      <c r="H22" s="326"/>
      <c r="I22" s="327"/>
      <c r="J22" s="325"/>
    </row>
    <row r="23" spans="1:11" s="320" customFormat="1">
      <c r="A23" s="317"/>
      <c r="B23" s="317"/>
      <c r="C23" s="321"/>
      <c r="D23" s="319" t="s">
        <v>806</v>
      </c>
      <c r="E23" s="323"/>
      <c r="F23" s="324"/>
      <c r="G23" s="289"/>
      <c r="H23" s="326"/>
      <c r="I23" s="327"/>
      <c r="J23" s="325"/>
    </row>
    <row r="24" spans="1:11" s="320" customFormat="1">
      <c r="A24" s="317"/>
      <c r="B24" s="317"/>
      <c r="C24" s="321"/>
      <c r="D24" s="319" t="s">
        <v>807</v>
      </c>
      <c r="E24" s="323"/>
      <c r="F24" s="324"/>
      <c r="G24" s="289"/>
      <c r="H24" s="326"/>
      <c r="I24" s="327"/>
      <c r="J24" s="325"/>
    </row>
    <row r="25" spans="1:11" s="320" customFormat="1">
      <c r="A25" s="317"/>
      <c r="B25" s="317"/>
      <c r="C25" s="321"/>
      <c r="D25" s="319" t="s">
        <v>808</v>
      </c>
      <c r="E25" s="323"/>
      <c r="F25" s="324"/>
      <c r="G25" s="289"/>
      <c r="H25" s="326"/>
      <c r="I25" s="327"/>
      <c r="J25" s="325"/>
    </row>
    <row r="26" spans="1:11" s="320" customFormat="1">
      <c r="A26" s="317"/>
      <c r="B26" s="317"/>
      <c r="C26" s="321"/>
      <c r="D26" s="319" t="s">
        <v>809</v>
      </c>
      <c r="E26" s="323"/>
      <c r="F26" s="324"/>
      <c r="G26" s="289"/>
      <c r="H26" s="326"/>
      <c r="I26" s="327"/>
      <c r="J26" s="325"/>
    </row>
    <row r="27" spans="1:11" s="320" customFormat="1">
      <c r="A27" s="317"/>
      <c r="B27" s="317"/>
      <c r="C27" s="321"/>
      <c r="D27" s="319" t="s">
        <v>810</v>
      </c>
      <c r="E27" s="323"/>
      <c r="F27" s="324"/>
      <c r="G27" s="289"/>
      <c r="H27" s="326"/>
      <c r="I27" s="327"/>
      <c r="J27" s="325"/>
    </row>
    <row r="28" spans="1:11" s="320" customFormat="1">
      <c r="A28" s="317"/>
      <c r="B28" s="317"/>
      <c r="C28" s="321"/>
      <c r="D28" s="329" t="s">
        <v>811</v>
      </c>
      <c r="E28" s="323"/>
      <c r="F28" s="324"/>
      <c r="G28" s="289"/>
      <c r="H28" s="326"/>
      <c r="I28" s="327"/>
      <c r="J28" s="325"/>
    </row>
    <row r="29" spans="1:11" s="320" customFormat="1">
      <c r="A29" s="317"/>
      <c r="B29" s="317"/>
      <c r="C29" s="321"/>
      <c r="D29" s="319" t="s">
        <v>812</v>
      </c>
      <c r="E29" s="323"/>
      <c r="F29" s="324"/>
      <c r="G29" s="289"/>
      <c r="H29" s="326"/>
      <c r="I29" s="327"/>
      <c r="J29" s="325"/>
    </row>
    <row r="30" spans="1:11" s="320" customFormat="1">
      <c r="A30" s="317"/>
      <c r="B30" s="317"/>
      <c r="C30" s="321"/>
      <c r="D30" s="319" t="s">
        <v>813</v>
      </c>
      <c r="E30" s="323"/>
      <c r="F30" s="324"/>
      <c r="G30" s="289"/>
      <c r="H30" s="326"/>
      <c r="I30" s="327"/>
      <c r="J30" s="325"/>
    </row>
    <row r="31" spans="1:11" s="320" customFormat="1" ht="30">
      <c r="A31" s="317"/>
      <c r="B31" s="317"/>
      <c r="C31" s="321"/>
      <c r="D31" s="319" t="s">
        <v>814</v>
      </c>
      <c r="E31" s="323"/>
      <c r="F31" s="324"/>
      <c r="G31" s="289"/>
      <c r="H31" s="326"/>
      <c r="I31" s="327"/>
      <c r="J31" s="325"/>
    </row>
    <row r="32" spans="1:11" s="320" customFormat="1" ht="30">
      <c r="A32" s="317"/>
      <c r="B32" s="317"/>
      <c r="C32" s="321"/>
      <c r="D32" s="329" t="s">
        <v>815</v>
      </c>
      <c r="E32" s="323"/>
      <c r="F32" s="324"/>
      <c r="G32" s="289"/>
      <c r="H32" s="326"/>
      <c r="I32" s="327"/>
      <c r="J32" s="325"/>
    </row>
    <row r="33" spans="1:11" s="320" customFormat="1">
      <c r="A33" s="317"/>
      <c r="B33" s="317"/>
      <c r="C33" s="321"/>
      <c r="D33" s="329"/>
      <c r="E33" s="323"/>
      <c r="F33" s="324"/>
      <c r="G33" s="289"/>
      <c r="H33" s="326"/>
      <c r="I33" s="327"/>
      <c r="J33" s="325"/>
    </row>
    <row r="34" spans="1:11" s="320" customFormat="1">
      <c r="A34" s="317"/>
      <c r="B34" s="317"/>
      <c r="C34" s="321" t="s">
        <v>21</v>
      </c>
      <c r="D34" s="319" t="s">
        <v>816</v>
      </c>
      <c r="E34" s="323">
        <v>30</v>
      </c>
      <c r="F34" s="324" t="s">
        <v>270</v>
      </c>
      <c r="G34" s="286"/>
      <c r="H34" s="326" t="s">
        <v>10</v>
      </c>
      <c r="I34" s="327" t="str">
        <f>F34</f>
        <v>m</v>
      </c>
      <c r="J34" s="294">
        <f>G34*E34</f>
        <v>0</v>
      </c>
      <c r="K34" s="320" t="s">
        <v>1</v>
      </c>
    </row>
    <row r="35" spans="1:11" s="320" customFormat="1">
      <c r="A35" s="317"/>
      <c r="B35" s="317"/>
      <c r="C35" s="321" t="s">
        <v>20</v>
      </c>
      <c r="D35" s="330" t="s">
        <v>817</v>
      </c>
      <c r="E35" s="323">
        <v>20</v>
      </c>
      <c r="F35" s="324" t="s">
        <v>270</v>
      </c>
      <c r="G35" s="286"/>
      <c r="H35" s="326" t="s">
        <v>10</v>
      </c>
      <c r="I35" s="327" t="str">
        <f t="shared" ref="I35:I40" si="0">F35</f>
        <v>m</v>
      </c>
      <c r="J35" s="294">
        <f t="shared" ref="J35:J40" si="1">G35*E35</f>
        <v>0</v>
      </c>
      <c r="K35" s="320" t="s">
        <v>1</v>
      </c>
    </row>
    <row r="36" spans="1:11" s="320" customFormat="1">
      <c r="A36" s="317"/>
      <c r="B36" s="317"/>
      <c r="C36" s="321" t="s">
        <v>22</v>
      </c>
      <c r="D36" s="330" t="s">
        <v>818</v>
      </c>
      <c r="E36" s="323">
        <v>15</v>
      </c>
      <c r="F36" s="324" t="s">
        <v>270</v>
      </c>
      <c r="G36" s="286"/>
      <c r="H36" s="326" t="s">
        <v>10</v>
      </c>
      <c r="I36" s="327" t="str">
        <f t="shared" si="0"/>
        <v>m</v>
      </c>
      <c r="J36" s="294">
        <f t="shared" si="1"/>
        <v>0</v>
      </c>
      <c r="K36" s="320" t="s">
        <v>1</v>
      </c>
    </row>
    <row r="37" spans="1:11" s="320" customFormat="1">
      <c r="A37" s="317"/>
      <c r="B37" s="317"/>
      <c r="C37" s="321" t="s">
        <v>23</v>
      </c>
      <c r="D37" s="330" t="s">
        <v>928</v>
      </c>
      <c r="E37" s="323">
        <v>50</v>
      </c>
      <c r="F37" s="324" t="s">
        <v>270</v>
      </c>
      <c r="G37" s="286"/>
      <c r="H37" s="326" t="s">
        <v>10</v>
      </c>
      <c r="I37" s="327" t="str">
        <f t="shared" si="0"/>
        <v>m</v>
      </c>
      <c r="J37" s="294">
        <f t="shared" si="1"/>
        <v>0</v>
      </c>
      <c r="K37" s="320" t="s">
        <v>1</v>
      </c>
    </row>
    <row r="38" spans="1:11" s="320" customFormat="1">
      <c r="A38" s="317"/>
      <c r="B38" s="317"/>
      <c r="C38" s="321" t="s">
        <v>81</v>
      </c>
      <c r="D38" s="330" t="s">
        <v>929</v>
      </c>
      <c r="E38" s="323">
        <v>600</v>
      </c>
      <c r="F38" s="324" t="s">
        <v>270</v>
      </c>
      <c r="G38" s="286"/>
      <c r="H38" s="326" t="s">
        <v>10</v>
      </c>
      <c r="I38" s="327" t="str">
        <f t="shared" si="0"/>
        <v>m</v>
      </c>
      <c r="J38" s="294">
        <f t="shared" si="1"/>
        <v>0</v>
      </c>
      <c r="K38" s="320" t="s">
        <v>1</v>
      </c>
    </row>
    <row r="39" spans="1:11" s="320" customFormat="1">
      <c r="A39" s="317"/>
      <c r="B39" s="317"/>
      <c r="C39" s="321" t="s">
        <v>1006</v>
      </c>
      <c r="D39" s="331" t="s">
        <v>1007</v>
      </c>
      <c r="E39" s="323">
        <v>480</v>
      </c>
      <c r="F39" s="324" t="s">
        <v>270</v>
      </c>
      <c r="G39" s="286"/>
      <c r="H39" s="326" t="s">
        <v>10</v>
      </c>
      <c r="I39" s="327" t="str">
        <f t="shared" si="0"/>
        <v>m</v>
      </c>
      <c r="J39" s="294">
        <f t="shared" si="1"/>
        <v>0</v>
      </c>
      <c r="K39" s="320" t="s">
        <v>1</v>
      </c>
    </row>
    <row r="40" spans="1:11" s="320" customFormat="1">
      <c r="A40" s="317"/>
      <c r="B40" s="317"/>
      <c r="C40" s="321" t="s">
        <v>1008</v>
      </c>
      <c r="D40" s="331" t="s">
        <v>1007</v>
      </c>
      <c r="E40" s="323">
        <v>336</v>
      </c>
      <c r="F40" s="324" t="s">
        <v>270</v>
      </c>
      <c r="G40" s="286"/>
      <c r="H40" s="326" t="s">
        <v>10</v>
      </c>
      <c r="I40" s="327" t="str">
        <f t="shared" si="0"/>
        <v>m</v>
      </c>
      <c r="J40" s="294">
        <f t="shared" si="1"/>
        <v>0</v>
      </c>
      <c r="K40" s="320" t="s">
        <v>1</v>
      </c>
    </row>
    <row r="41" spans="1:11" s="320" customFormat="1">
      <c r="A41" s="317"/>
      <c r="B41" s="317"/>
      <c r="C41" s="321"/>
      <c r="D41" s="331"/>
      <c r="E41" s="323"/>
      <c r="F41" s="324"/>
      <c r="G41" s="289"/>
      <c r="H41" s="326"/>
      <c r="I41" s="327"/>
      <c r="J41" s="325"/>
    </row>
    <row r="42" spans="1:11" s="320" customFormat="1">
      <c r="A42" s="317"/>
      <c r="B42" s="317"/>
      <c r="C42" s="321"/>
      <c r="D42" s="332"/>
      <c r="E42" s="323"/>
      <c r="F42" s="324"/>
      <c r="G42" s="289"/>
      <c r="H42" s="326"/>
      <c r="I42" s="327"/>
      <c r="J42" s="325"/>
    </row>
    <row r="43" spans="1:11">
      <c r="C43" s="311" t="s">
        <v>961</v>
      </c>
      <c r="D43" s="312" t="s">
        <v>1009</v>
      </c>
      <c r="E43" s="313"/>
      <c r="F43" s="314"/>
      <c r="G43" s="275"/>
      <c r="H43" s="313"/>
      <c r="I43" s="315"/>
      <c r="J43" s="313"/>
      <c r="K43" s="316"/>
    </row>
    <row r="44" spans="1:11">
      <c r="D44" s="333"/>
      <c r="E44" s="334"/>
      <c r="F44" s="335"/>
      <c r="G44" s="293"/>
      <c r="H44" s="334"/>
      <c r="J44" s="334"/>
    </row>
    <row r="45" spans="1:11">
      <c r="D45" s="307" t="s">
        <v>819</v>
      </c>
      <c r="E45" s="334"/>
      <c r="F45" s="335"/>
      <c r="G45" s="293"/>
      <c r="H45" s="334"/>
      <c r="J45" s="334"/>
    </row>
    <row r="46" spans="1:11">
      <c r="D46" s="307" t="s">
        <v>820</v>
      </c>
      <c r="E46" s="334"/>
      <c r="F46" s="335"/>
      <c r="G46" s="293"/>
      <c r="H46" s="334"/>
      <c r="J46" s="334"/>
    </row>
    <row r="47" spans="1:11">
      <c r="D47" s="307" t="s">
        <v>821</v>
      </c>
      <c r="E47" s="334"/>
      <c r="F47" s="335"/>
      <c r="G47" s="293"/>
      <c r="H47" s="334"/>
      <c r="J47" s="334"/>
    </row>
    <row r="48" spans="1:11">
      <c r="D48" s="307" t="s">
        <v>1010</v>
      </c>
      <c r="E48" s="334"/>
      <c r="F48" s="335"/>
      <c r="G48" s="293"/>
      <c r="H48" s="334"/>
      <c r="J48" s="334"/>
    </row>
    <row r="49" spans="1:11">
      <c r="D49" s="307" t="s">
        <v>822</v>
      </c>
      <c r="E49" s="334"/>
      <c r="F49" s="335"/>
      <c r="G49" s="293"/>
      <c r="H49" s="334"/>
      <c r="J49" s="334"/>
    </row>
    <row r="50" spans="1:11">
      <c r="D50" s="307" t="s">
        <v>823</v>
      </c>
      <c r="E50" s="334"/>
      <c r="F50" s="335"/>
      <c r="G50" s="293"/>
      <c r="H50" s="334"/>
      <c r="J50" s="334"/>
    </row>
    <row r="51" spans="1:11">
      <c r="D51" s="333"/>
      <c r="E51" s="334"/>
      <c r="F51" s="335"/>
      <c r="G51" s="293"/>
      <c r="H51" s="334"/>
      <c r="J51" s="334"/>
    </row>
    <row r="52" spans="1:11" s="320" customFormat="1" ht="30">
      <c r="A52" s="317"/>
      <c r="B52" s="317"/>
      <c r="C52" s="321" t="s">
        <v>21</v>
      </c>
      <c r="D52" s="307" t="s">
        <v>824</v>
      </c>
      <c r="E52" s="323">
        <v>100</v>
      </c>
      <c r="F52" s="324" t="s">
        <v>270</v>
      </c>
      <c r="G52" s="286"/>
      <c r="H52" s="326" t="s">
        <v>10</v>
      </c>
      <c r="I52" s="327" t="str">
        <f>F52</f>
        <v>m</v>
      </c>
      <c r="J52" s="294">
        <f>G52*E52</f>
        <v>0</v>
      </c>
      <c r="K52" s="320" t="s">
        <v>1</v>
      </c>
    </row>
    <row r="53" spans="1:11" s="320" customFormat="1" ht="30">
      <c r="A53" s="317"/>
      <c r="B53" s="317"/>
      <c r="C53" s="321" t="s">
        <v>20</v>
      </c>
      <c r="D53" s="307" t="s">
        <v>825</v>
      </c>
      <c r="E53" s="323">
        <v>50</v>
      </c>
      <c r="F53" s="324" t="s">
        <v>270</v>
      </c>
      <c r="G53" s="286"/>
      <c r="H53" s="326" t="s">
        <v>10</v>
      </c>
      <c r="I53" s="327" t="str">
        <f t="shared" ref="I53:I55" si="2">F53</f>
        <v>m</v>
      </c>
      <c r="J53" s="294">
        <f t="shared" ref="J53:J55" si="3">G53*E53</f>
        <v>0</v>
      </c>
      <c r="K53" s="320" t="s">
        <v>1</v>
      </c>
    </row>
    <row r="54" spans="1:11" s="320" customFormat="1" ht="29.25" customHeight="1">
      <c r="A54" s="317"/>
      <c r="B54" s="317"/>
      <c r="C54" s="321" t="s">
        <v>22</v>
      </c>
      <c r="D54" s="307" t="s">
        <v>826</v>
      </c>
      <c r="E54" s="323">
        <v>50</v>
      </c>
      <c r="F54" s="324" t="s">
        <v>270</v>
      </c>
      <c r="G54" s="286"/>
      <c r="H54" s="326" t="s">
        <v>10</v>
      </c>
      <c r="I54" s="327" t="str">
        <f t="shared" si="2"/>
        <v>m</v>
      </c>
      <c r="J54" s="294">
        <f t="shared" si="3"/>
        <v>0</v>
      </c>
      <c r="K54" s="320" t="s">
        <v>1</v>
      </c>
    </row>
    <row r="55" spans="1:11" s="320" customFormat="1">
      <c r="A55" s="317"/>
      <c r="B55" s="317"/>
      <c r="C55" s="321" t="s">
        <v>23</v>
      </c>
      <c r="D55" s="336" t="s">
        <v>827</v>
      </c>
      <c r="E55" s="323">
        <v>100</v>
      </c>
      <c r="F55" s="324" t="s">
        <v>270</v>
      </c>
      <c r="G55" s="286"/>
      <c r="H55" s="326" t="s">
        <v>10</v>
      </c>
      <c r="I55" s="327" t="str">
        <f t="shared" si="2"/>
        <v>m</v>
      </c>
      <c r="J55" s="294">
        <f t="shared" si="3"/>
        <v>0</v>
      </c>
      <c r="K55" s="320" t="s">
        <v>1</v>
      </c>
    </row>
    <row r="56" spans="1:11">
      <c r="D56" s="333"/>
      <c r="E56" s="334"/>
      <c r="F56" s="335"/>
      <c r="G56" s="293"/>
      <c r="H56" s="334"/>
      <c r="J56" s="334"/>
    </row>
    <row r="57" spans="1:11">
      <c r="D57" s="333"/>
      <c r="E57" s="334"/>
      <c r="F57" s="335"/>
      <c r="G57" s="293"/>
      <c r="H57" s="334"/>
      <c r="J57" s="334"/>
    </row>
    <row r="58" spans="1:11">
      <c r="C58" s="311" t="s">
        <v>962</v>
      </c>
      <c r="D58" s="312" t="s">
        <v>1011</v>
      </c>
      <c r="E58" s="313"/>
      <c r="F58" s="314"/>
      <c r="G58" s="275"/>
      <c r="H58" s="313"/>
      <c r="I58" s="315"/>
      <c r="J58" s="313"/>
      <c r="K58" s="316"/>
    </row>
    <row r="59" spans="1:11">
      <c r="D59" s="333"/>
      <c r="E59" s="334"/>
      <c r="F59" s="335"/>
      <c r="G59" s="293"/>
      <c r="H59" s="334"/>
      <c r="J59" s="334"/>
    </row>
    <row r="60" spans="1:11" ht="150">
      <c r="C60" s="309" t="s">
        <v>21</v>
      </c>
      <c r="D60" s="337" t="s">
        <v>1184</v>
      </c>
      <c r="E60" s="334"/>
      <c r="F60" s="335"/>
      <c r="G60" s="293"/>
      <c r="H60" s="334"/>
      <c r="J60" s="334"/>
    </row>
    <row r="61" spans="1:11">
      <c r="D61" s="333"/>
      <c r="E61" s="323">
        <v>840</v>
      </c>
      <c r="F61" s="324" t="s">
        <v>270</v>
      </c>
      <c r="G61" s="286"/>
      <c r="H61" s="326" t="s">
        <v>10</v>
      </c>
      <c r="I61" s="327" t="str">
        <f t="shared" ref="I61" si="4">F61</f>
        <v>m</v>
      </c>
      <c r="J61" s="294">
        <f t="shared" ref="J61" si="5">G61*E61</f>
        <v>0</v>
      </c>
      <c r="K61" s="320" t="s">
        <v>1</v>
      </c>
    </row>
    <row r="62" spans="1:11" ht="78" customHeight="1">
      <c r="C62" s="309" t="s">
        <v>20</v>
      </c>
      <c r="D62" s="337" t="s">
        <v>1185</v>
      </c>
      <c r="E62" s="334"/>
      <c r="F62" s="335"/>
      <c r="G62" s="293"/>
      <c r="H62" s="334"/>
      <c r="J62" s="334"/>
    </row>
    <row r="63" spans="1:11">
      <c r="D63" s="333"/>
      <c r="E63" s="323">
        <v>100</v>
      </c>
      <c r="F63" s="324" t="s">
        <v>270</v>
      </c>
      <c r="G63" s="286"/>
      <c r="H63" s="326" t="s">
        <v>10</v>
      </c>
      <c r="I63" s="327" t="str">
        <f t="shared" ref="I63" si="6">F63</f>
        <v>m</v>
      </c>
      <c r="J63" s="294">
        <f t="shared" ref="J63" si="7">G63*E63</f>
        <v>0</v>
      </c>
      <c r="K63" s="320" t="s">
        <v>1</v>
      </c>
    </row>
    <row r="64" spans="1:11">
      <c r="D64" s="333"/>
      <c r="E64" s="334"/>
      <c r="F64" s="335"/>
      <c r="G64" s="293"/>
      <c r="H64" s="334"/>
      <c r="J64" s="334"/>
    </row>
    <row r="65" spans="1:11">
      <c r="C65" s="311" t="s">
        <v>963</v>
      </c>
      <c r="D65" s="312" t="s">
        <v>1012</v>
      </c>
      <c r="E65" s="313"/>
      <c r="F65" s="314"/>
      <c r="G65" s="275"/>
      <c r="H65" s="313"/>
      <c r="I65" s="315"/>
      <c r="J65" s="313"/>
      <c r="K65" s="316"/>
    </row>
    <row r="66" spans="1:11" ht="45">
      <c r="C66" s="309"/>
      <c r="D66" s="337" t="s">
        <v>930</v>
      </c>
      <c r="E66" s="334"/>
      <c r="F66" s="335"/>
      <c r="G66" s="293"/>
      <c r="H66" s="334"/>
      <c r="J66" s="334"/>
    </row>
    <row r="67" spans="1:11">
      <c r="C67" s="302" t="s">
        <v>21</v>
      </c>
      <c r="D67" s="336" t="s">
        <v>931</v>
      </c>
      <c r="E67" s="323">
        <v>450</v>
      </c>
      <c r="F67" s="324" t="s">
        <v>270</v>
      </c>
      <c r="G67" s="286"/>
      <c r="H67" s="326" t="s">
        <v>10</v>
      </c>
      <c r="I67" s="327" t="str">
        <f t="shared" ref="I67:I73" si="8">F67</f>
        <v>m</v>
      </c>
      <c r="J67" s="294">
        <f t="shared" ref="J67:J73" si="9">G67*E67</f>
        <v>0</v>
      </c>
      <c r="K67" s="320" t="s">
        <v>1</v>
      </c>
    </row>
    <row r="68" spans="1:11">
      <c r="C68" s="302" t="s">
        <v>20</v>
      </c>
      <c r="D68" s="336" t="s">
        <v>932</v>
      </c>
      <c r="E68" s="323">
        <v>850</v>
      </c>
      <c r="F68" s="324" t="s">
        <v>270</v>
      </c>
      <c r="G68" s="286"/>
      <c r="H68" s="326" t="s">
        <v>10</v>
      </c>
      <c r="I68" s="327" t="str">
        <f t="shared" si="8"/>
        <v>m</v>
      </c>
      <c r="J68" s="294">
        <f t="shared" si="9"/>
        <v>0</v>
      </c>
      <c r="K68" s="320" t="s">
        <v>1</v>
      </c>
    </row>
    <row r="69" spans="1:11">
      <c r="C69" s="302" t="s">
        <v>22</v>
      </c>
      <c r="D69" s="336" t="s">
        <v>933</v>
      </c>
      <c r="E69" s="323">
        <v>350</v>
      </c>
      <c r="F69" s="324" t="s">
        <v>270</v>
      </c>
      <c r="G69" s="286"/>
      <c r="H69" s="326" t="s">
        <v>10</v>
      </c>
      <c r="I69" s="327" t="str">
        <f t="shared" si="8"/>
        <v>m</v>
      </c>
      <c r="J69" s="294">
        <f t="shared" si="9"/>
        <v>0</v>
      </c>
      <c r="K69" s="320" t="s">
        <v>1</v>
      </c>
    </row>
    <row r="70" spans="1:11">
      <c r="C70" s="302" t="s">
        <v>23</v>
      </c>
      <c r="D70" s="336" t="s">
        <v>934</v>
      </c>
      <c r="E70" s="323">
        <v>200</v>
      </c>
      <c r="F70" s="324" t="s">
        <v>270</v>
      </c>
      <c r="G70" s="286"/>
      <c r="H70" s="326" t="s">
        <v>10</v>
      </c>
      <c r="I70" s="327" t="str">
        <f t="shared" si="8"/>
        <v>m</v>
      </c>
      <c r="J70" s="294">
        <f t="shared" si="9"/>
        <v>0</v>
      </c>
      <c r="K70" s="320" t="s">
        <v>1</v>
      </c>
    </row>
    <row r="71" spans="1:11">
      <c r="C71" s="302" t="s">
        <v>81</v>
      </c>
      <c r="D71" s="336" t="s">
        <v>935</v>
      </c>
      <c r="E71" s="323">
        <v>50</v>
      </c>
      <c r="F71" s="324" t="s">
        <v>270</v>
      </c>
      <c r="G71" s="286"/>
      <c r="H71" s="326" t="s">
        <v>10</v>
      </c>
      <c r="I71" s="327" t="str">
        <f t="shared" si="8"/>
        <v>m</v>
      </c>
      <c r="J71" s="294">
        <f t="shared" si="9"/>
        <v>0</v>
      </c>
      <c r="K71" s="320" t="s">
        <v>1</v>
      </c>
    </row>
    <row r="72" spans="1:11">
      <c r="C72" s="302" t="s">
        <v>1006</v>
      </c>
      <c r="D72" s="336" t="s">
        <v>936</v>
      </c>
      <c r="E72" s="323">
        <v>50</v>
      </c>
      <c r="F72" s="324" t="s">
        <v>270</v>
      </c>
      <c r="G72" s="286"/>
      <c r="H72" s="326" t="s">
        <v>10</v>
      </c>
      <c r="I72" s="327" t="str">
        <f t="shared" si="8"/>
        <v>m</v>
      </c>
      <c r="J72" s="294">
        <f t="shared" si="9"/>
        <v>0</v>
      </c>
      <c r="K72" s="320" t="s">
        <v>1</v>
      </c>
    </row>
    <row r="73" spans="1:11">
      <c r="C73" s="302" t="s">
        <v>1008</v>
      </c>
      <c r="D73" s="336" t="s">
        <v>937</v>
      </c>
      <c r="E73" s="323">
        <v>50</v>
      </c>
      <c r="F73" s="324" t="s">
        <v>270</v>
      </c>
      <c r="G73" s="286"/>
      <c r="H73" s="326" t="s">
        <v>10</v>
      </c>
      <c r="I73" s="327" t="str">
        <f t="shared" si="8"/>
        <v>m</v>
      </c>
      <c r="J73" s="294">
        <f t="shared" si="9"/>
        <v>0</v>
      </c>
      <c r="K73" s="320" t="s">
        <v>1</v>
      </c>
    </row>
    <row r="74" spans="1:11">
      <c r="D74" s="336"/>
      <c r="E74" s="323"/>
      <c r="F74" s="324"/>
      <c r="G74" s="289"/>
      <c r="H74" s="326"/>
      <c r="I74" s="327"/>
      <c r="J74" s="325"/>
      <c r="K74" s="320"/>
    </row>
    <row r="75" spans="1:11">
      <c r="D75" s="336"/>
      <c r="E75" s="323"/>
      <c r="F75" s="324"/>
      <c r="G75" s="289"/>
      <c r="H75" s="326"/>
      <c r="I75" s="327"/>
      <c r="J75" s="325"/>
      <c r="K75" s="320"/>
    </row>
    <row r="76" spans="1:11" ht="18" customHeight="1" thickBot="1">
      <c r="D76" s="302"/>
      <c r="E76" s="338"/>
      <c r="F76" s="339"/>
      <c r="G76" s="279"/>
      <c r="H76" s="341"/>
      <c r="I76" s="342"/>
      <c r="J76" s="340"/>
    </row>
    <row r="77" spans="1:11" ht="18.75" customHeight="1" thickBot="1">
      <c r="A77" s="343" t="str">
        <f>A5</f>
        <v>F</v>
      </c>
      <c r="B77" s="344" t="str">
        <f>B5</f>
        <v>I</v>
      </c>
      <c r="C77" s="345"/>
      <c r="D77" s="346" t="str">
        <f>D5&amp;" SVEUKUPNO"</f>
        <v>VODOVI JAKE I SLABE STRUJE SVEUKUPNO</v>
      </c>
      <c r="E77" s="431">
        <f>SUM(J18:J76)</f>
        <v>0</v>
      </c>
      <c r="F77" s="431"/>
      <c r="G77" s="431"/>
      <c r="H77" s="431"/>
      <c r="I77" s="431"/>
      <c r="J77" s="431"/>
      <c r="K77" s="347" t="s">
        <v>1</v>
      </c>
    </row>
    <row r="78" spans="1:11" ht="18" customHeight="1">
      <c r="E78" s="338"/>
      <c r="F78" s="339"/>
      <c r="G78" s="279"/>
      <c r="H78" s="341"/>
      <c r="I78" s="342"/>
      <c r="J78" s="340"/>
    </row>
    <row r="79" spans="1:11" ht="18" customHeight="1">
      <c r="E79" s="338"/>
      <c r="F79" s="339"/>
      <c r="G79" s="279"/>
      <c r="H79" s="341"/>
      <c r="I79" s="342"/>
      <c r="J79" s="340"/>
    </row>
    <row r="80" spans="1:11">
      <c r="A80" s="295" t="s">
        <v>926</v>
      </c>
      <c r="B80" s="295" t="s">
        <v>30</v>
      </c>
      <c r="C80" s="296"/>
      <c r="D80" s="298" t="s">
        <v>1013</v>
      </c>
      <c r="E80" s="298"/>
      <c r="F80" s="299"/>
      <c r="G80" s="292"/>
      <c r="H80" s="298"/>
      <c r="I80" s="296"/>
      <c r="J80" s="298"/>
      <c r="K80" s="298"/>
    </row>
    <row r="81" spans="1:11">
      <c r="E81" s="338"/>
      <c r="F81" s="339"/>
      <c r="G81" s="279"/>
      <c r="H81" s="341"/>
      <c r="I81" s="342"/>
      <c r="J81" s="340"/>
    </row>
    <row r="82" spans="1:11" ht="14.25" customHeight="1">
      <c r="C82" s="311" t="s">
        <v>560</v>
      </c>
      <c r="D82" s="312" t="s">
        <v>828</v>
      </c>
      <c r="E82" s="313"/>
      <c r="F82" s="314"/>
      <c r="G82" s="275"/>
      <c r="H82" s="313"/>
      <c r="I82" s="315"/>
      <c r="J82" s="313"/>
      <c r="K82" s="316"/>
    </row>
    <row r="83" spans="1:11" ht="136.5" customHeight="1">
      <c r="D83" s="322" t="s">
        <v>1218</v>
      </c>
      <c r="G83" s="276"/>
    </row>
    <row r="84" spans="1:11" s="320" customFormat="1">
      <c r="A84" s="317"/>
      <c r="B84" s="317"/>
      <c r="C84" s="321"/>
      <c r="D84" s="322"/>
      <c r="E84" s="323">
        <v>8</v>
      </c>
      <c r="F84" s="324" t="s">
        <v>15</v>
      </c>
      <c r="G84" s="286"/>
      <c r="H84" s="326" t="s">
        <v>10</v>
      </c>
      <c r="I84" s="327" t="str">
        <f>F84</f>
        <v>kom</v>
      </c>
      <c r="J84" s="294">
        <f>G84*E84</f>
        <v>0</v>
      </c>
      <c r="K84" s="320" t="s">
        <v>1</v>
      </c>
    </row>
    <row r="85" spans="1:11">
      <c r="G85" s="276"/>
    </row>
    <row r="86" spans="1:11" ht="14.25" customHeight="1">
      <c r="C86" s="311" t="s">
        <v>561</v>
      </c>
      <c r="D86" s="312" t="s">
        <v>829</v>
      </c>
      <c r="E86" s="313"/>
      <c r="F86" s="314"/>
      <c r="G86" s="275"/>
      <c r="H86" s="313"/>
      <c r="I86" s="315"/>
      <c r="J86" s="313"/>
      <c r="K86" s="316"/>
    </row>
    <row r="87" spans="1:11" ht="123" customHeight="1">
      <c r="D87" s="322" t="s">
        <v>1219</v>
      </c>
      <c r="G87" s="276"/>
    </row>
    <row r="88" spans="1:11" s="320" customFormat="1">
      <c r="A88" s="317"/>
      <c r="B88" s="317"/>
      <c r="C88" s="321"/>
      <c r="D88" s="322"/>
      <c r="E88" s="323">
        <v>15</v>
      </c>
      <c r="F88" s="324" t="s">
        <v>15</v>
      </c>
      <c r="G88" s="286"/>
      <c r="H88" s="326" t="s">
        <v>10</v>
      </c>
      <c r="I88" s="327" t="str">
        <f>F88</f>
        <v>kom</v>
      </c>
      <c r="J88" s="294">
        <f>G88*E88</f>
        <v>0</v>
      </c>
      <c r="K88" s="320" t="s">
        <v>1</v>
      </c>
    </row>
    <row r="89" spans="1:11" s="320" customFormat="1">
      <c r="A89" s="317"/>
      <c r="B89" s="317"/>
      <c r="C89" s="321"/>
      <c r="D89" s="322"/>
      <c r="E89" s="323"/>
      <c r="F89" s="324"/>
      <c r="G89" s="289"/>
      <c r="H89" s="326"/>
      <c r="I89" s="327"/>
      <c r="J89" s="325"/>
    </row>
    <row r="90" spans="1:11" ht="14.25" customHeight="1">
      <c r="C90" s="311" t="s">
        <v>562</v>
      </c>
      <c r="D90" s="312" t="s">
        <v>830</v>
      </c>
      <c r="E90" s="313"/>
      <c r="F90" s="314"/>
      <c r="G90" s="275"/>
      <c r="H90" s="313"/>
      <c r="I90" s="315"/>
      <c r="J90" s="313"/>
      <c r="K90" s="316"/>
    </row>
    <row r="91" spans="1:11" ht="55.5" customHeight="1">
      <c r="D91" s="322" t="s">
        <v>1220</v>
      </c>
      <c r="G91" s="276"/>
    </row>
    <row r="92" spans="1:11" s="320" customFormat="1">
      <c r="A92" s="317"/>
      <c r="B92" s="317"/>
      <c r="C92" s="321"/>
      <c r="D92" s="322"/>
      <c r="E92" s="323">
        <v>31</v>
      </c>
      <c r="F92" s="324" t="s">
        <v>15</v>
      </c>
      <c r="G92" s="286"/>
      <c r="H92" s="326" t="s">
        <v>10</v>
      </c>
      <c r="I92" s="327" t="str">
        <f>F92</f>
        <v>kom</v>
      </c>
      <c r="J92" s="294">
        <f>G92*E92</f>
        <v>0</v>
      </c>
      <c r="K92" s="320" t="s">
        <v>1</v>
      </c>
    </row>
    <row r="93" spans="1:11" s="320" customFormat="1">
      <c r="A93" s="317"/>
      <c r="B93" s="317"/>
      <c r="C93" s="321"/>
      <c r="D93" s="322"/>
      <c r="E93" s="323"/>
      <c r="F93" s="324"/>
      <c r="G93" s="289"/>
      <c r="H93" s="326"/>
      <c r="I93" s="327"/>
      <c r="J93" s="325"/>
    </row>
    <row r="94" spans="1:11" ht="14.25" customHeight="1">
      <c r="C94" s="311" t="s">
        <v>969</v>
      </c>
      <c r="D94" s="312" t="s">
        <v>1014</v>
      </c>
      <c r="E94" s="313"/>
      <c r="F94" s="314"/>
      <c r="G94" s="275"/>
      <c r="H94" s="313"/>
      <c r="I94" s="315"/>
      <c r="J94" s="313"/>
      <c r="K94" s="316"/>
    </row>
    <row r="95" spans="1:11" ht="48" customHeight="1">
      <c r="D95" s="322" t="s">
        <v>1221</v>
      </c>
      <c r="G95" s="276"/>
    </row>
    <row r="96" spans="1:11" s="320" customFormat="1">
      <c r="A96" s="317"/>
      <c r="B96" s="317"/>
      <c r="C96" s="321"/>
      <c r="D96" s="322"/>
      <c r="E96" s="323">
        <v>7</v>
      </c>
      <c r="F96" s="324" t="s">
        <v>15</v>
      </c>
      <c r="G96" s="286"/>
      <c r="H96" s="326" t="s">
        <v>10</v>
      </c>
      <c r="I96" s="327" t="str">
        <f>F96</f>
        <v>kom</v>
      </c>
      <c r="J96" s="294">
        <f>G96*E96</f>
        <v>0</v>
      </c>
      <c r="K96" s="320" t="s">
        <v>1</v>
      </c>
    </row>
    <row r="97" spans="1:11" s="320" customFormat="1">
      <c r="A97" s="317"/>
      <c r="B97" s="317"/>
      <c r="C97" s="321"/>
      <c r="D97" s="322"/>
      <c r="E97" s="323"/>
      <c r="F97" s="324"/>
      <c r="G97" s="286"/>
      <c r="H97" s="326"/>
      <c r="I97" s="327"/>
      <c r="J97" s="294"/>
    </row>
    <row r="98" spans="1:11" ht="14.25" customHeight="1">
      <c r="C98" s="311" t="s">
        <v>970</v>
      </c>
      <c r="D98" s="312" t="s">
        <v>1014</v>
      </c>
      <c r="E98" s="313"/>
      <c r="F98" s="314"/>
      <c r="G98" s="275"/>
      <c r="H98" s="313"/>
      <c r="I98" s="315"/>
      <c r="J98" s="313"/>
      <c r="K98" s="316"/>
    </row>
    <row r="99" spans="1:11" ht="48" customHeight="1">
      <c r="D99" s="322" t="s">
        <v>1222</v>
      </c>
      <c r="G99" s="276"/>
    </row>
    <row r="100" spans="1:11" s="320" customFormat="1">
      <c r="A100" s="317"/>
      <c r="B100" s="317"/>
      <c r="C100" s="321"/>
      <c r="D100" s="322"/>
      <c r="E100" s="323">
        <v>2</v>
      </c>
      <c r="F100" s="324" t="s">
        <v>15</v>
      </c>
      <c r="G100" s="286"/>
      <c r="H100" s="326" t="s">
        <v>10</v>
      </c>
      <c r="I100" s="327" t="str">
        <f>F100</f>
        <v>kom</v>
      </c>
      <c r="J100" s="294">
        <f>G100*E100</f>
        <v>0</v>
      </c>
      <c r="K100" s="320" t="s">
        <v>1</v>
      </c>
    </row>
    <row r="101" spans="1:11" s="320" customFormat="1">
      <c r="A101" s="317"/>
      <c r="B101" s="317"/>
      <c r="C101" s="321"/>
      <c r="D101" s="322"/>
      <c r="E101" s="323"/>
      <c r="F101" s="324"/>
      <c r="G101" s="289"/>
      <c r="H101" s="326"/>
      <c r="I101" s="327"/>
      <c r="J101" s="325"/>
    </row>
    <row r="102" spans="1:11" ht="14.25" customHeight="1">
      <c r="C102" s="311" t="s">
        <v>971</v>
      </c>
      <c r="D102" s="312" t="s">
        <v>1014</v>
      </c>
      <c r="E102" s="313"/>
      <c r="F102" s="314"/>
      <c r="G102" s="275"/>
      <c r="H102" s="313"/>
      <c r="I102" s="315"/>
      <c r="J102" s="313"/>
      <c r="K102" s="316"/>
    </row>
    <row r="103" spans="1:11" ht="30.75" customHeight="1">
      <c r="D103" s="322" t="s">
        <v>1224</v>
      </c>
      <c r="G103" s="276"/>
    </row>
    <row r="104" spans="1:11" s="320" customFormat="1">
      <c r="A104" s="317"/>
      <c r="B104" s="317"/>
      <c r="C104" s="321"/>
      <c r="D104" s="322"/>
      <c r="E104" s="323">
        <v>7</v>
      </c>
      <c r="F104" s="324" t="s">
        <v>15</v>
      </c>
      <c r="G104" s="286"/>
      <c r="H104" s="326" t="s">
        <v>10</v>
      </c>
      <c r="I104" s="327" t="str">
        <f>F104</f>
        <v>kom</v>
      </c>
      <c r="J104" s="294">
        <f>G104*E104</f>
        <v>0</v>
      </c>
      <c r="K104" s="320" t="s">
        <v>1</v>
      </c>
    </row>
    <row r="105" spans="1:11" s="320" customFormat="1">
      <c r="A105" s="317"/>
      <c r="B105" s="317"/>
      <c r="C105" s="321"/>
      <c r="D105" s="322"/>
      <c r="E105" s="323"/>
      <c r="F105" s="324"/>
      <c r="G105" s="289"/>
      <c r="H105" s="326"/>
      <c r="I105" s="327"/>
      <c r="J105" s="325"/>
    </row>
    <row r="106" spans="1:11" ht="14.25" customHeight="1">
      <c r="C106" s="311" t="s">
        <v>972</v>
      </c>
      <c r="D106" s="312" t="s">
        <v>1014</v>
      </c>
      <c r="E106" s="313"/>
      <c r="F106" s="314"/>
      <c r="G106" s="275"/>
      <c r="H106" s="313"/>
      <c r="I106" s="315"/>
      <c r="J106" s="313"/>
      <c r="K106" s="316"/>
    </row>
    <row r="107" spans="1:11" ht="17.25" customHeight="1">
      <c r="D107" s="322" t="s">
        <v>1223</v>
      </c>
      <c r="G107" s="276"/>
    </row>
    <row r="108" spans="1:11" s="320" customFormat="1">
      <c r="A108" s="317"/>
      <c r="B108" s="317"/>
      <c r="C108" s="321"/>
      <c r="D108" s="322"/>
      <c r="E108" s="323">
        <v>7</v>
      </c>
      <c r="F108" s="324" t="s">
        <v>15</v>
      </c>
      <c r="G108" s="286"/>
      <c r="H108" s="326" t="s">
        <v>10</v>
      </c>
      <c r="I108" s="327" t="str">
        <f>F108</f>
        <v>kom</v>
      </c>
      <c r="J108" s="294">
        <f>G108*E108</f>
        <v>0</v>
      </c>
      <c r="K108" s="320" t="s">
        <v>1</v>
      </c>
    </row>
    <row r="109" spans="1:11" s="320" customFormat="1">
      <c r="A109" s="317"/>
      <c r="B109" s="317"/>
      <c r="C109" s="321"/>
      <c r="D109" s="322"/>
      <c r="E109" s="323"/>
      <c r="F109" s="324"/>
      <c r="G109" s="289"/>
      <c r="H109" s="326"/>
      <c r="I109" s="327"/>
      <c r="J109" s="325"/>
    </row>
    <row r="110" spans="1:11" ht="14.25" customHeight="1">
      <c r="C110" s="311" t="s">
        <v>973</v>
      </c>
      <c r="D110" s="312" t="s">
        <v>1014</v>
      </c>
      <c r="E110" s="313"/>
      <c r="F110" s="314"/>
      <c r="G110" s="275"/>
      <c r="H110" s="313"/>
      <c r="I110" s="315"/>
      <c r="J110" s="313"/>
      <c r="K110" s="316"/>
    </row>
    <row r="111" spans="1:11" ht="33" customHeight="1">
      <c r="D111" s="322" t="s">
        <v>1225</v>
      </c>
      <c r="G111" s="276"/>
    </row>
    <row r="112" spans="1:11" s="320" customFormat="1">
      <c r="A112" s="317"/>
      <c r="B112" s="317"/>
      <c r="C112" s="321"/>
      <c r="D112" s="322"/>
      <c r="E112" s="323">
        <v>11</v>
      </c>
      <c r="F112" s="324" t="s">
        <v>15</v>
      </c>
      <c r="G112" s="286"/>
      <c r="H112" s="326" t="s">
        <v>10</v>
      </c>
      <c r="I112" s="327" t="str">
        <f>F112</f>
        <v>kom</v>
      </c>
      <c r="J112" s="294">
        <f>G112*E112</f>
        <v>0</v>
      </c>
      <c r="K112" s="320" t="s">
        <v>1</v>
      </c>
    </row>
    <row r="113" spans="1:11" s="320" customFormat="1">
      <c r="A113" s="317"/>
      <c r="B113" s="317"/>
      <c r="C113" s="321"/>
      <c r="D113" s="322"/>
      <c r="E113" s="323"/>
      <c r="F113" s="324"/>
      <c r="G113" s="289"/>
      <c r="H113" s="326"/>
      <c r="I113" s="327"/>
      <c r="J113" s="325"/>
    </row>
    <row r="114" spans="1:11" ht="14.25" customHeight="1">
      <c r="C114" s="311" t="s">
        <v>974</v>
      </c>
      <c r="D114" s="312" t="s">
        <v>1014</v>
      </c>
      <c r="E114" s="313"/>
      <c r="F114" s="314"/>
      <c r="G114" s="275"/>
      <c r="H114" s="313"/>
      <c r="I114" s="315"/>
      <c r="J114" s="313"/>
      <c r="K114" s="316"/>
    </row>
    <row r="115" spans="1:11" ht="48.75" customHeight="1">
      <c r="D115" s="322" t="s">
        <v>1226</v>
      </c>
      <c r="G115" s="276"/>
    </row>
    <row r="116" spans="1:11" s="320" customFormat="1">
      <c r="A116" s="317"/>
      <c r="B116" s="317"/>
      <c r="C116" s="321"/>
      <c r="D116" s="322"/>
      <c r="E116" s="323">
        <v>14</v>
      </c>
      <c r="F116" s="324" t="s">
        <v>15</v>
      </c>
      <c r="G116" s="286"/>
      <c r="H116" s="326" t="s">
        <v>10</v>
      </c>
      <c r="I116" s="327" t="str">
        <f>F116</f>
        <v>kom</v>
      </c>
      <c r="J116" s="294">
        <f>G116*E116</f>
        <v>0</v>
      </c>
      <c r="K116" s="320" t="s">
        <v>1</v>
      </c>
    </row>
    <row r="117" spans="1:11" s="320" customFormat="1">
      <c r="A117" s="317"/>
      <c r="B117" s="317"/>
      <c r="C117" s="321"/>
      <c r="D117" s="322"/>
      <c r="E117" s="323"/>
      <c r="F117" s="324"/>
      <c r="G117" s="289"/>
      <c r="H117" s="326"/>
      <c r="I117" s="327"/>
      <c r="J117" s="325"/>
    </row>
    <row r="118" spans="1:11" ht="14.25" customHeight="1">
      <c r="C118" s="311" t="s">
        <v>729</v>
      </c>
      <c r="D118" s="312" t="s">
        <v>1014</v>
      </c>
      <c r="E118" s="313"/>
      <c r="F118" s="314"/>
      <c r="G118" s="275"/>
      <c r="H118" s="313"/>
      <c r="I118" s="315"/>
      <c r="J118" s="313"/>
      <c r="K118" s="316"/>
    </row>
    <row r="119" spans="1:11" ht="20.25" customHeight="1">
      <c r="D119" s="322" t="s">
        <v>1186</v>
      </c>
      <c r="G119" s="276"/>
    </row>
    <row r="120" spans="1:11" s="320" customFormat="1">
      <c r="A120" s="317"/>
      <c r="B120" s="317"/>
      <c r="C120" s="321"/>
      <c r="D120" s="322"/>
      <c r="E120" s="323">
        <v>14</v>
      </c>
      <c r="F120" s="324" t="s">
        <v>15</v>
      </c>
      <c r="G120" s="286"/>
      <c r="H120" s="326" t="s">
        <v>10</v>
      </c>
      <c r="I120" s="327" t="str">
        <f>F120</f>
        <v>kom</v>
      </c>
      <c r="J120" s="294">
        <f>G120*E120</f>
        <v>0</v>
      </c>
      <c r="K120" s="320" t="s">
        <v>1</v>
      </c>
    </row>
    <row r="121" spans="1:11" s="320" customFormat="1">
      <c r="A121" s="317"/>
      <c r="B121" s="317"/>
      <c r="C121" s="321"/>
      <c r="D121" s="322"/>
      <c r="E121" s="323"/>
      <c r="F121" s="324"/>
      <c r="G121" s="289"/>
      <c r="H121" s="326"/>
      <c r="I121" s="327"/>
      <c r="J121" s="325"/>
    </row>
    <row r="122" spans="1:11" s="320" customFormat="1">
      <c r="A122" s="317"/>
      <c r="B122" s="317"/>
      <c r="C122" s="321"/>
      <c r="D122" s="322"/>
      <c r="E122" s="323"/>
      <c r="F122" s="324"/>
      <c r="G122" s="289"/>
      <c r="H122" s="326"/>
      <c r="I122" s="327"/>
      <c r="J122" s="325"/>
    </row>
    <row r="123" spans="1:11" ht="14.25" customHeight="1">
      <c r="C123" s="311" t="s">
        <v>730</v>
      </c>
      <c r="D123" s="312" t="s">
        <v>831</v>
      </c>
      <c r="E123" s="313"/>
      <c r="F123" s="314"/>
      <c r="G123" s="275"/>
      <c r="H123" s="313"/>
      <c r="I123" s="315"/>
      <c r="J123" s="313"/>
      <c r="K123" s="316"/>
    </row>
    <row r="124" spans="1:11" ht="81" customHeight="1">
      <c r="D124" s="322" t="s">
        <v>1227</v>
      </c>
      <c r="G124" s="276"/>
    </row>
    <row r="125" spans="1:11" s="320" customFormat="1">
      <c r="A125" s="317"/>
      <c r="B125" s="317"/>
      <c r="C125" s="321"/>
      <c r="D125" s="322"/>
      <c r="E125" s="323">
        <v>3</v>
      </c>
      <c r="F125" s="324" t="s">
        <v>15</v>
      </c>
      <c r="G125" s="286"/>
      <c r="H125" s="326" t="s">
        <v>10</v>
      </c>
      <c r="I125" s="327" t="str">
        <f>F125</f>
        <v>kom</v>
      </c>
      <c r="J125" s="294">
        <f>G125*E125</f>
        <v>0</v>
      </c>
      <c r="K125" s="320" t="s">
        <v>1</v>
      </c>
    </row>
    <row r="126" spans="1:11" s="320" customFormat="1">
      <c r="A126" s="317"/>
      <c r="B126" s="317"/>
      <c r="C126" s="321"/>
      <c r="D126" s="322"/>
      <c r="E126" s="323"/>
      <c r="F126" s="324"/>
      <c r="G126" s="289"/>
      <c r="H126" s="326"/>
      <c r="I126" s="327"/>
      <c r="J126" s="325"/>
    </row>
    <row r="127" spans="1:11" ht="14.25" customHeight="1">
      <c r="C127" s="311" t="s">
        <v>741</v>
      </c>
      <c r="D127" s="312" t="s">
        <v>832</v>
      </c>
      <c r="E127" s="313"/>
      <c r="F127" s="314"/>
      <c r="G127" s="275"/>
      <c r="H127" s="313"/>
      <c r="I127" s="315"/>
      <c r="J127" s="313"/>
      <c r="K127" s="316"/>
    </row>
    <row r="128" spans="1:11" ht="48.75" customHeight="1">
      <c r="D128" s="322" t="s">
        <v>1228</v>
      </c>
      <c r="G128" s="276"/>
    </row>
    <row r="129" spans="1:11" s="320" customFormat="1">
      <c r="A129" s="317"/>
      <c r="B129" s="317"/>
      <c r="C129" s="321"/>
      <c r="D129" s="322"/>
      <c r="E129" s="323">
        <v>7</v>
      </c>
      <c r="F129" s="324" t="s">
        <v>15</v>
      </c>
      <c r="G129" s="286"/>
      <c r="H129" s="326" t="s">
        <v>10</v>
      </c>
      <c r="I129" s="327" t="str">
        <f>F129</f>
        <v>kom</v>
      </c>
      <c r="J129" s="294">
        <f>G129*E129</f>
        <v>0</v>
      </c>
      <c r="K129" s="320" t="s">
        <v>1</v>
      </c>
    </row>
    <row r="130" spans="1:11" s="320" customFormat="1">
      <c r="A130" s="317"/>
      <c r="B130" s="317"/>
      <c r="C130" s="321"/>
      <c r="D130" s="322"/>
      <c r="E130" s="323"/>
      <c r="F130" s="324"/>
      <c r="G130" s="289"/>
      <c r="H130" s="326"/>
      <c r="I130" s="327"/>
      <c r="J130" s="325"/>
    </row>
    <row r="131" spans="1:11" ht="14.25" customHeight="1">
      <c r="C131" s="311" t="s">
        <v>742</v>
      </c>
      <c r="D131" s="312" t="s">
        <v>833</v>
      </c>
      <c r="E131" s="313"/>
      <c r="F131" s="314"/>
      <c r="G131" s="275"/>
      <c r="H131" s="313"/>
      <c r="I131" s="315"/>
      <c r="J131" s="313"/>
      <c r="K131" s="316"/>
    </row>
    <row r="132" spans="1:11" ht="37.5" customHeight="1">
      <c r="D132" s="322" t="s">
        <v>1229</v>
      </c>
      <c r="G132" s="276"/>
    </row>
    <row r="133" spans="1:11" s="320" customFormat="1">
      <c r="A133" s="317"/>
      <c r="B133" s="317"/>
      <c r="C133" s="321"/>
      <c r="D133" s="322"/>
      <c r="E133" s="323">
        <v>30</v>
      </c>
      <c r="F133" s="324" t="s">
        <v>270</v>
      </c>
      <c r="G133" s="286"/>
      <c r="H133" s="326" t="s">
        <v>10</v>
      </c>
      <c r="I133" s="327" t="str">
        <f>F133</f>
        <v>m</v>
      </c>
      <c r="J133" s="294">
        <f>G133*E133</f>
        <v>0</v>
      </c>
      <c r="K133" s="320" t="s">
        <v>1</v>
      </c>
    </row>
    <row r="134" spans="1:11" s="320" customFormat="1">
      <c r="A134" s="317"/>
      <c r="B134" s="317"/>
      <c r="C134" s="321"/>
      <c r="D134" s="322"/>
      <c r="E134" s="323"/>
      <c r="F134" s="324"/>
      <c r="G134" s="289"/>
      <c r="H134" s="326"/>
      <c r="I134" s="327"/>
      <c r="J134" s="325"/>
    </row>
    <row r="135" spans="1:11" ht="14.25" customHeight="1">
      <c r="C135" s="311" t="s">
        <v>743</v>
      </c>
      <c r="D135" s="312" t="s">
        <v>834</v>
      </c>
      <c r="E135" s="313"/>
      <c r="F135" s="314"/>
      <c r="G135" s="275"/>
      <c r="H135" s="313"/>
      <c r="I135" s="315"/>
      <c r="J135" s="313"/>
      <c r="K135" s="316"/>
    </row>
    <row r="136" spans="1:11" ht="31.5" customHeight="1">
      <c r="D136" s="322" t="s">
        <v>1230</v>
      </c>
      <c r="G136" s="276"/>
    </row>
    <row r="137" spans="1:11" s="320" customFormat="1">
      <c r="A137" s="317"/>
      <c r="B137" s="317"/>
      <c r="C137" s="321"/>
      <c r="D137" s="322"/>
      <c r="E137" s="323">
        <v>15</v>
      </c>
      <c r="F137" s="324" t="s">
        <v>15</v>
      </c>
      <c r="G137" s="286"/>
      <c r="H137" s="326" t="s">
        <v>10</v>
      </c>
      <c r="I137" s="327" t="str">
        <f>F137</f>
        <v>kom</v>
      </c>
      <c r="J137" s="294">
        <f>G137*E137</f>
        <v>0</v>
      </c>
      <c r="K137" s="320" t="s">
        <v>1</v>
      </c>
    </row>
    <row r="138" spans="1:11" s="320" customFormat="1">
      <c r="A138" s="317"/>
      <c r="B138" s="317"/>
      <c r="C138" s="321"/>
      <c r="D138" s="322"/>
      <c r="E138" s="323"/>
      <c r="F138" s="324"/>
      <c r="G138" s="289"/>
      <c r="H138" s="326"/>
      <c r="I138" s="327"/>
      <c r="J138" s="325"/>
    </row>
    <row r="139" spans="1:11" ht="14.25" customHeight="1">
      <c r="C139" s="311" t="s">
        <v>1015</v>
      </c>
      <c r="D139" s="312" t="s">
        <v>835</v>
      </c>
      <c r="E139" s="313"/>
      <c r="F139" s="314"/>
      <c r="G139" s="275"/>
      <c r="H139" s="313"/>
      <c r="I139" s="315"/>
      <c r="J139" s="313"/>
      <c r="K139" s="316"/>
    </row>
    <row r="140" spans="1:11" ht="60.75" customHeight="1">
      <c r="D140" s="322" t="s">
        <v>1231</v>
      </c>
      <c r="G140" s="276"/>
    </row>
    <row r="141" spans="1:11" s="320" customFormat="1">
      <c r="A141" s="317"/>
      <c r="B141" s="317"/>
      <c r="C141" s="321"/>
      <c r="D141" s="322"/>
      <c r="E141" s="323">
        <v>30</v>
      </c>
      <c r="F141" s="324" t="s">
        <v>270</v>
      </c>
      <c r="G141" s="286"/>
      <c r="H141" s="326" t="s">
        <v>10</v>
      </c>
      <c r="I141" s="327" t="str">
        <f>F141</f>
        <v>m</v>
      </c>
      <c r="J141" s="294">
        <f>G141*E141</f>
        <v>0</v>
      </c>
      <c r="K141" s="320" t="s">
        <v>1</v>
      </c>
    </row>
    <row r="142" spans="1:11" s="320" customFormat="1">
      <c r="A142" s="317"/>
      <c r="B142" s="317"/>
      <c r="C142" s="321"/>
      <c r="D142" s="322"/>
      <c r="E142" s="323"/>
      <c r="F142" s="324"/>
      <c r="G142" s="289"/>
      <c r="H142" s="326"/>
      <c r="I142" s="327"/>
      <c r="J142" s="325"/>
    </row>
    <row r="143" spans="1:11" ht="14.25" customHeight="1">
      <c r="C143" s="311" t="s">
        <v>1016</v>
      </c>
      <c r="D143" s="312" t="s">
        <v>836</v>
      </c>
      <c r="E143" s="313"/>
      <c r="F143" s="314"/>
      <c r="G143" s="275"/>
      <c r="H143" s="313"/>
      <c r="I143" s="315"/>
      <c r="J143" s="313"/>
      <c r="K143" s="316"/>
    </row>
    <row r="144" spans="1:11" ht="63.75" customHeight="1">
      <c r="D144" s="322" t="s">
        <v>1232</v>
      </c>
      <c r="G144" s="276"/>
    </row>
    <row r="145" spans="1:11" s="320" customFormat="1">
      <c r="A145" s="317"/>
      <c r="B145" s="317"/>
      <c r="C145" s="321"/>
      <c r="D145" s="322"/>
      <c r="E145" s="323">
        <v>8</v>
      </c>
      <c r="F145" s="324" t="s">
        <v>15</v>
      </c>
      <c r="G145" s="286"/>
      <c r="H145" s="326" t="s">
        <v>10</v>
      </c>
      <c r="I145" s="327" t="str">
        <f>F145</f>
        <v>kom</v>
      </c>
      <c r="J145" s="294">
        <f>G145*E145</f>
        <v>0</v>
      </c>
      <c r="K145" s="320" t="s">
        <v>1</v>
      </c>
    </row>
    <row r="146" spans="1:11" s="320" customFormat="1">
      <c r="A146" s="317"/>
      <c r="B146" s="317"/>
      <c r="C146" s="321"/>
      <c r="D146" s="322"/>
      <c r="E146" s="323"/>
      <c r="F146" s="324"/>
      <c r="G146" s="289"/>
      <c r="H146" s="326"/>
      <c r="I146" s="327"/>
      <c r="J146" s="325"/>
    </row>
    <row r="147" spans="1:11" ht="14.25" customHeight="1">
      <c r="C147" s="311" t="s">
        <v>1017</v>
      </c>
      <c r="D147" s="312" t="s">
        <v>837</v>
      </c>
      <c r="E147" s="313"/>
      <c r="F147" s="314"/>
      <c r="G147" s="275"/>
      <c r="H147" s="313"/>
      <c r="I147" s="315"/>
      <c r="J147" s="313"/>
      <c r="K147" s="316"/>
    </row>
    <row r="148" spans="1:11" ht="19.5" customHeight="1">
      <c r="D148" s="322" t="s">
        <v>1187</v>
      </c>
      <c r="G148" s="276"/>
    </row>
    <row r="149" spans="1:11" s="320" customFormat="1">
      <c r="A149" s="317"/>
      <c r="B149" s="317"/>
      <c r="C149" s="321"/>
      <c r="D149" s="322"/>
      <c r="E149" s="323">
        <v>16</v>
      </c>
      <c r="F149" s="324" t="s">
        <v>15</v>
      </c>
      <c r="G149" s="286"/>
      <c r="H149" s="326" t="s">
        <v>10</v>
      </c>
      <c r="I149" s="327" t="str">
        <f>F149</f>
        <v>kom</v>
      </c>
      <c r="J149" s="294">
        <f>G149*E149</f>
        <v>0</v>
      </c>
      <c r="K149" s="320" t="s">
        <v>1</v>
      </c>
    </row>
    <row r="150" spans="1:11" s="320" customFormat="1">
      <c r="A150" s="317"/>
      <c r="B150" s="317"/>
      <c r="C150" s="321"/>
      <c r="D150" s="322"/>
      <c r="E150" s="323"/>
      <c r="F150" s="324"/>
      <c r="G150" s="289"/>
      <c r="H150" s="326"/>
      <c r="I150" s="327"/>
      <c r="J150" s="325"/>
    </row>
    <row r="151" spans="1:11" ht="14.25" customHeight="1">
      <c r="C151" s="311" t="s">
        <v>1018</v>
      </c>
      <c r="D151" s="312" t="s">
        <v>838</v>
      </c>
      <c r="E151" s="313"/>
      <c r="F151" s="314"/>
      <c r="G151" s="275"/>
      <c r="H151" s="313"/>
      <c r="I151" s="315"/>
      <c r="J151" s="313"/>
      <c r="K151" s="316"/>
    </row>
    <row r="152" spans="1:11" ht="61.5" customHeight="1">
      <c r="D152" s="322" t="s">
        <v>1233</v>
      </c>
      <c r="G152" s="276"/>
    </row>
    <row r="153" spans="1:11" s="320" customFormat="1">
      <c r="A153" s="317"/>
      <c r="B153" s="317"/>
      <c r="C153" s="321"/>
      <c r="D153" s="322"/>
      <c r="E153" s="323">
        <v>20</v>
      </c>
      <c r="F153" s="324" t="s">
        <v>15</v>
      </c>
      <c r="G153" s="286"/>
      <c r="H153" s="326" t="s">
        <v>10</v>
      </c>
      <c r="I153" s="327" t="str">
        <f>F153</f>
        <v>kom</v>
      </c>
      <c r="J153" s="294">
        <f>G153*E153</f>
        <v>0</v>
      </c>
      <c r="K153" s="320" t="s">
        <v>1</v>
      </c>
    </row>
    <row r="154" spans="1:11" s="320" customFormat="1">
      <c r="A154" s="317"/>
      <c r="B154" s="317"/>
      <c r="C154" s="321"/>
      <c r="D154" s="322"/>
      <c r="E154" s="323"/>
      <c r="F154" s="324"/>
      <c r="G154" s="289"/>
      <c r="H154" s="326"/>
      <c r="I154" s="327"/>
      <c r="J154" s="325"/>
    </row>
    <row r="155" spans="1:11" ht="14.25" customHeight="1">
      <c r="C155" s="311" t="s">
        <v>1019</v>
      </c>
      <c r="D155" s="312" t="s">
        <v>1020</v>
      </c>
      <c r="E155" s="313"/>
      <c r="F155" s="314"/>
      <c r="G155" s="275"/>
      <c r="H155" s="313"/>
      <c r="I155" s="315"/>
      <c r="J155" s="313"/>
      <c r="K155" s="316"/>
    </row>
    <row r="156" spans="1:11" ht="64.5" customHeight="1">
      <c r="D156" s="322" t="s">
        <v>1234</v>
      </c>
      <c r="G156" s="276"/>
    </row>
    <row r="157" spans="1:11" s="320" customFormat="1">
      <c r="A157" s="317"/>
      <c r="B157" s="317"/>
      <c r="C157" s="321"/>
      <c r="D157" s="322"/>
      <c r="E157" s="323">
        <v>5</v>
      </c>
      <c r="F157" s="324" t="s">
        <v>15</v>
      </c>
      <c r="G157" s="286"/>
      <c r="H157" s="326" t="s">
        <v>10</v>
      </c>
      <c r="I157" s="327" t="str">
        <f>F157</f>
        <v>kom</v>
      </c>
      <c r="J157" s="294">
        <f>G157*E157</f>
        <v>0</v>
      </c>
      <c r="K157" s="320" t="s">
        <v>1</v>
      </c>
    </row>
    <row r="158" spans="1:11" s="320" customFormat="1">
      <c r="A158" s="317"/>
      <c r="B158" s="317"/>
      <c r="C158" s="321"/>
      <c r="D158" s="322"/>
      <c r="E158" s="323"/>
      <c r="F158" s="324"/>
      <c r="G158" s="290"/>
      <c r="H158" s="326"/>
      <c r="I158" s="327"/>
      <c r="J158" s="414"/>
    </row>
    <row r="159" spans="1:11" s="320" customFormat="1">
      <c r="A159" s="317"/>
      <c r="B159" s="317"/>
      <c r="C159" s="311" t="s">
        <v>1019</v>
      </c>
      <c r="D159" s="312" t="s">
        <v>1235</v>
      </c>
      <c r="E159" s="313"/>
      <c r="F159" s="314"/>
      <c r="G159" s="275"/>
      <c r="H159" s="313"/>
      <c r="I159" s="315"/>
      <c r="J159" s="313"/>
      <c r="K159" s="316"/>
    </row>
    <row r="160" spans="1:11" s="320" customFormat="1" ht="90">
      <c r="A160" s="317"/>
      <c r="B160" s="317"/>
      <c r="C160" s="302"/>
      <c r="D160" s="322" t="s">
        <v>1236</v>
      </c>
      <c r="E160" s="300"/>
      <c r="F160" s="304"/>
      <c r="G160" s="276"/>
      <c r="H160" s="300"/>
      <c r="I160" s="302"/>
      <c r="J160" s="300"/>
      <c r="K160" s="300"/>
    </row>
    <row r="161" spans="1:11">
      <c r="C161" s="321"/>
      <c r="D161" s="322"/>
      <c r="E161" s="323">
        <v>8</v>
      </c>
      <c r="F161" s="324" t="s">
        <v>15</v>
      </c>
      <c r="G161" s="286"/>
      <c r="H161" s="326" t="s">
        <v>10</v>
      </c>
      <c r="I161" s="327" t="str">
        <f>F161</f>
        <v>kom</v>
      </c>
      <c r="J161" s="294">
        <f>G161*E161</f>
        <v>0</v>
      </c>
      <c r="K161" s="320" t="s">
        <v>1</v>
      </c>
    </row>
    <row r="162" spans="1:11" ht="15.75" thickBot="1">
      <c r="C162" s="321"/>
      <c r="D162" s="322"/>
      <c r="E162" s="323"/>
      <c r="F162" s="324"/>
      <c r="G162" s="290"/>
      <c r="H162" s="326"/>
      <c r="I162" s="327"/>
      <c r="J162" s="414"/>
      <c r="K162" s="320"/>
    </row>
    <row r="163" spans="1:11" ht="18.75" customHeight="1" thickBot="1">
      <c r="A163" s="343" t="str">
        <f>A80</f>
        <v>F</v>
      </c>
      <c r="B163" s="344" t="str">
        <f>B80</f>
        <v>II</v>
      </c>
      <c r="C163" s="345"/>
      <c r="D163" s="346" t="str">
        <f>D80&amp;" SVEUKUPNO"</f>
        <v>RASVJETNA TIJELA I REGULACIJA RASVJETE SVEUKUPNO</v>
      </c>
      <c r="E163" s="431">
        <f>SUM(J81:J161)</f>
        <v>0</v>
      </c>
      <c r="F163" s="431"/>
      <c r="G163" s="431"/>
      <c r="H163" s="431"/>
      <c r="I163" s="431"/>
      <c r="J163" s="431"/>
      <c r="K163" s="347" t="s">
        <v>1</v>
      </c>
    </row>
    <row r="164" spans="1:11">
      <c r="G164" s="276"/>
    </row>
    <row r="165" spans="1:11">
      <c r="G165" s="276"/>
    </row>
    <row r="166" spans="1:11">
      <c r="A166" s="295" t="s">
        <v>926</v>
      </c>
      <c r="B166" s="295" t="s">
        <v>12</v>
      </c>
      <c r="C166" s="296"/>
      <c r="D166" s="298" t="s">
        <v>1021</v>
      </c>
      <c r="E166" s="298"/>
      <c r="F166" s="299"/>
      <c r="G166" s="292"/>
      <c r="H166" s="298"/>
      <c r="I166" s="296"/>
      <c r="J166" s="298"/>
      <c r="K166" s="298"/>
    </row>
    <row r="167" spans="1:11">
      <c r="G167" s="276"/>
    </row>
    <row r="168" spans="1:11">
      <c r="C168" s="311" t="s">
        <v>563</v>
      </c>
      <c r="D168" s="349" t="s">
        <v>839</v>
      </c>
      <c r="E168" s="313"/>
      <c r="F168" s="314"/>
      <c r="G168" s="275"/>
      <c r="H168" s="313"/>
      <c r="I168" s="315"/>
      <c r="J168" s="313"/>
      <c r="K168" s="316"/>
    </row>
    <row r="169" spans="1:11" ht="97.5" customHeight="1">
      <c r="D169" s="322" t="s">
        <v>1188</v>
      </c>
      <c r="G169" s="276"/>
    </row>
    <row r="170" spans="1:11" ht="40.5" customHeight="1">
      <c r="D170" s="322" t="s">
        <v>840</v>
      </c>
      <c r="G170" s="276"/>
    </row>
    <row r="171" spans="1:11" ht="40.5" customHeight="1">
      <c r="D171" s="322" t="s">
        <v>841</v>
      </c>
      <c r="G171" s="276"/>
    </row>
    <row r="172" spans="1:11" s="320" customFormat="1">
      <c r="A172" s="317"/>
      <c r="B172" s="317"/>
      <c r="C172" s="321"/>
      <c r="D172" s="389" t="s">
        <v>1022</v>
      </c>
      <c r="E172" s="390">
        <v>1</v>
      </c>
      <c r="F172" s="391" t="s">
        <v>15</v>
      </c>
      <c r="G172" s="392"/>
      <c r="H172" s="393" t="s">
        <v>10</v>
      </c>
      <c r="I172" s="394" t="str">
        <f>F172</f>
        <v>kom</v>
      </c>
      <c r="J172" s="395">
        <f>G172*E172</f>
        <v>0</v>
      </c>
      <c r="K172" s="396" t="s">
        <v>1</v>
      </c>
    </row>
    <row r="173" spans="1:11">
      <c r="G173" s="276"/>
    </row>
    <row r="174" spans="1:11">
      <c r="C174" s="311" t="s">
        <v>564</v>
      </c>
      <c r="D174" s="349" t="s">
        <v>1023</v>
      </c>
      <c r="E174" s="313"/>
      <c r="F174" s="314"/>
      <c r="G174" s="275"/>
      <c r="H174" s="313"/>
      <c r="I174" s="315"/>
      <c r="J174" s="313"/>
      <c r="K174" s="316"/>
    </row>
    <row r="175" spans="1:11" ht="97.5" customHeight="1">
      <c r="C175" s="309" t="s">
        <v>21</v>
      </c>
      <c r="D175" s="322" t="s">
        <v>842</v>
      </c>
      <c r="E175" s="323">
        <v>1</v>
      </c>
      <c r="F175" s="324" t="s">
        <v>15</v>
      </c>
      <c r="G175" s="286"/>
      <c r="H175" s="326" t="s">
        <v>10</v>
      </c>
      <c r="I175" s="327" t="str">
        <f>F175</f>
        <v>kom</v>
      </c>
      <c r="J175" s="294">
        <f>G175*E175</f>
        <v>0</v>
      </c>
      <c r="K175" s="320" t="s">
        <v>1</v>
      </c>
    </row>
    <row r="176" spans="1:11" s="320" customFormat="1">
      <c r="A176" s="317"/>
      <c r="B176" s="317"/>
      <c r="C176" s="321"/>
      <c r="D176" s="322"/>
      <c r="G176" s="285"/>
    </row>
    <row r="177" spans="1:11" ht="123.75" customHeight="1">
      <c r="C177" s="309" t="s">
        <v>20</v>
      </c>
      <c r="D177" s="322" t="s">
        <v>1237</v>
      </c>
      <c r="E177" s="323">
        <v>1</v>
      </c>
      <c r="F177" s="324" t="s">
        <v>15</v>
      </c>
      <c r="G177" s="286"/>
      <c r="H177" s="326" t="s">
        <v>10</v>
      </c>
      <c r="I177" s="327" t="str">
        <f>F177</f>
        <v>kom</v>
      </c>
      <c r="J177" s="294">
        <f>G177*E177</f>
        <v>0</v>
      </c>
      <c r="K177" s="320" t="s">
        <v>1</v>
      </c>
    </row>
    <row r="178" spans="1:11" s="320" customFormat="1">
      <c r="A178" s="317"/>
      <c r="B178" s="317"/>
      <c r="C178" s="321"/>
      <c r="D178" s="322"/>
      <c r="G178" s="285"/>
    </row>
    <row r="179" spans="1:11" ht="33.75" customHeight="1">
      <c r="C179" s="309" t="s">
        <v>22</v>
      </c>
      <c r="D179" s="322" t="s">
        <v>843</v>
      </c>
      <c r="E179" s="323">
        <v>1</v>
      </c>
      <c r="F179" s="324" t="s">
        <v>15</v>
      </c>
      <c r="G179" s="286"/>
      <c r="H179" s="326" t="s">
        <v>10</v>
      </c>
      <c r="I179" s="327" t="str">
        <f t="shared" ref="I179:I194" si="10">F179</f>
        <v>kom</v>
      </c>
      <c r="J179" s="294">
        <f t="shared" ref="J179:J194" si="11">G179*E179</f>
        <v>0</v>
      </c>
      <c r="K179" s="320" t="s">
        <v>1</v>
      </c>
    </row>
    <row r="180" spans="1:11" ht="33.75" customHeight="1">
      <c r="C180" s="309" t="s">
        <v>23</v>
      </c>
      <c r="D180" s="322" t="s">
        <v>1238</v>
      </c>
      <c r="E180" s="323">
        <v>2</v>
      </c>
      <c r="F180" s="324" t="s">
        <v>15</v>
      </c>
      <c r="G180" s="286"/>
      <c r="H180" s="326" t="s">
        <v>10</v>
      </c>
      <c r="I180" s="327" t="str">
        <f t="shared" si="10"/>
        <v>kom</v>
      </c>
      <c r="J180" s="294">
        <f t="shared" si="11"/>
        <v>0</v>
      </c>
      <c r="K180" s="320" t="s">
        <v>1</v>
      </c>
    </row>
    <row r="181" spans="1:11" ht="33.75" customHeight="1">
      <c r="C181" s="309" t="s">
        <v>81</v>
      </c>
      <c r="D181" s="322" t="s">
        <v>844</v>
      </c>
      <c r="E181" s="323">
        <v>2</v>
      </c>
      <c r="F181" s="324" t="s">
        <v>15</v>
      </c>
      <c r="G181" s="286"/>
      <c r="H181" s="326" t="s">
        <v>10</v>
      </c>
      <c r="I181" s="327" t="str">
        <f t="shared" si="10"/>
        <v>kom</v>
      </c>
      <c r="J181" s="294">
        <f t="shared" si="11"/>
        <v>0</v>
      </c>
      <c r="K181" s="320" t="s">
        <v>1</v>
      </c>
    </row>
    <row r="182" spans="1:11" ht="18" customHeight="1">
      <c r="C182" s="309" t="s">
        <v>1006</v>
      </c>
      <c r="D182" s="322" t="s">
        <v>845</v>
      </c>
      <c r="E182" s="323">
        <v>2</v>
      </c>
      <c r="F182" s="324" t="s">
        <v>15</v>
      </c>
      <c r="G182" s="286"/>
      <c r="H182" s="326" t="s">
        <v>10</v>
      </c>
      <c r="I182" s="327" t="str">
        <f t="shared" si="10"/>
        <v>kom</v>
      </c>
      <c r="J182" s="294">
        <f t="shared" si="11"/>
        <v>0</v>
      </c>
      <c r="K182" s="320" t="s">
        <v>1</v>
      </c>
    </row>
    <row r="183" spans="1:11" ht="19.5" customHeight="1">
      <c r="C183" s="309" t="s">
        <v>1008</v>
      </c>
      <c r="D183" s="322" t="s">
        <v>846</v>
      </c>
      <c r="E183" s="323">
        <v>2</v>
      </c>
      <c r="F183" s="324" t="s">
        <v>15</v>
      </c>
      <c r="G183" s="286"/>
      <c r="H183" s="326" t="s">
        <v>10</v>
      </c>
      <c r="I183" s="327" t="str">
        <f t="shared" si="10"/>
        <v>kom</v>
      </c>
      <c r="J183" s="294">
        <f t="shared" si="11"/>
        <v>0</v>
      </c>
      <c r="K183" s="320" t="s">
        <v>1</v>
      </c>
    </row>
    <row r="184" spans="1:11" ht="16.5" customHeight="1">
      <c r="C184" s="309" t="s">
        <v>1024</v>
      </c>
      <c r="D184" s="322" t="s">
        <v>847</v>
      </c>
      <c r="E184" s="323">
        <v>1</v>
      </c>
      <c r="F184" s="324" t="s">
        <v>15</v>
      </c>
      <c r="G184" s="286"/>
      <c r="H184" s="326" t="s">
        <v>10</v>
      </c>
      <c r="I184" s="327" t="str">
        <f t="shared" si="10"/>
        <v>kom</v>
      </c>
      <c r="J184" s="294">
        <f t="shared" si="11"/>
        <v>0</v>
      </c>
      <c r="K184" s="320" t="s">
        <v>1</v>
      </c>
    </row>
    <row r="185" spans="1:11" ht="15.75" customHeight="1">
      <c r="C185" s="309" t="s">
        <v>1025</v>
      </c>
      <c r="D185" s="322" t="s">
        <v>848</v>
      </c>
      <c r="E185" s="323">
        <v>4</v>
      </c>
      <c r="F185" s="324" t="s">
        <v>15</v>
      </c>
      <c r="G185" s="286"/>
      <c r="H185" s="326" t="s">
        <v>10</v>
      </c>
      <c r="I185" s="327" t="str">
        <f t="shared" si="10"/>
        <v>kom</v>
      </c>
      <c r="J185" s="294">
        <f t="shared" si="11"/>
        <v>0</v>
      </c>
      <c r="K185" s="320" t="s">
        <v>1</v>
      </c>
    </row>
    <row r="186" spans="1:11" ht="15.75" customHeight="1">
      <c r="C186" s="309" t="s">
        <v>1026</v>
      </c>
      <c r="D186" s="322" t="s">
        <v>849</v>
      </c>
      <c r="E186" s="323">
        <v>1</v>
      </c>
      <c r="F186" s="324" t="s">
        <v>15</v>
      </c>
      <c r="G186" s="286"/>
      <c r="H186" s="326" t="s">
        <v>10</v>
      </c>
      <c r="I186" s="327" t="str">
        <f t="shared" si="10"/>
        <v>kom</v>
      </c>
      <c r="J186" s="294">
        <f t="shared" si="11"/>
        <v>0</v>
      </c>
      <c r="K186" s="320" t="s">
        <v>1</v>
      </c>
    </row>
    <row r="187" spans="1:11" ht="16.5" customHeight="1">
      <c r="C187" s="309" t="s">
        <v>1027</v>
      </c>
      <c r="D187" s="322" t="s">
        <v>850</v>
      </c>
      <c r="E187" s="323">
        <v>3</v>
      </c>
      <c r="F187" s="324" t="s">
        <v>15</v>
      </c>
      <c r="G187" s="286"/>
      <c r="H187" s="326" t="s">
        <v>10</v>
      </c>
      <c r="I187" s="327" t="str">
        <f t="shared" si="10"/>
        <v>kom</v>
      </c>
      <c r="J187" s="294">
        <f t="shared" si="11"/>
        <v>0</v>
      </c>
      <c r="K187" s="320" t="s">
        <v>1</v>
      </c>
    </row>
    <row r="188" spans="1:11" ht="59.25" customHeight="1">
      <c r="C188" s="309" t="s">
        <v>1028</v>
      </c>
      <c r="D188" s="322" t="s">
        <v>1239</v>
      </c>
      <c r="E188" s="323">
        <v>1</v>
      </c>
      <c r="F188" s="324" t="s">
        <v>15</v>
      </c>
      <c r="G188" s="286"/>
      <c r="H188" s="326" t="s">
        <v>10</v>
      </c>
      <c r="I188" s="327" t="str">
        <f t="shared" si="10"/>
        <v>kom</v>
      </c>
      <c r="J188" s="294">
        <f t="shared" si="11"/>
        <v>0</v>
      </c>
      <c r="K188" s="320" t="s">
        <v>1</v>
      </c>
    </row>
    <row r="189" spans="1:11" ht="63" customHeight="1">
      <c r="C189" s="309" t="s">
        <v>1029</v>
      </c>
      <c r="D189" s="322" t="s">
        <v>858</v>
      </c>
      <c r="E189" s="323">
        <v>1</v>
      </c>
      <c r="F189" s="324" t="s">
        <v>15</v>
      </c>
      <c r="G189" s="286"/>
      <c r="H189" s="326" t="s">
        <v>10</v>
      </c>
      <c r="I189" s="327" t="str">
        <f t="shared" si="10"/>
        <v>kom</v>
      </c>
      <c r="J189" s="294">
        <f t="shared" si="11"/>
        <v>0</v>
      </c>
      <c r="K189" s="320" t="s">
        <v>1</v>
      </c>
    </row>
    <row r="190" spans="1:11" ht="62.25" customHeight="1">
      <c r="C190" s="309" t="s">
        <v>1030</v>
      </c>
      <c r="D190" s="322" t="s">
        <v>1240</v>
      </c>
      <c r="E190" s="323">
        <v>1</v>
      </c>
      <c r="F190" s="324" t="s">
        <v>15</v>
      </c>
      <c r="G190" s="286"/>
      <c r="H190" s="326" t="s">
        <v>10</v>
      </c>
      <c r="I190" s="327" t="str">
        <f t="shared" si="10"/>
        <v>kom</v>
      </c>
      <c r="J190" s="294">
        <f t="shared" si="11"/>
        <v>0</v>
      </c>
      <c r="K190" s="320" t="s">
        <v>1</v>
      </c>
    </row>
    <row r="191" spans="1:11" ht="33.75" customHeight="1">
      <c r="C191" s="309" t="s">
        <v>1031</v>
      </c>
      <c r="D191" s="322" t="s">
        <v>851</v>
      </c>
      <c r="E191" s="323">
        <v>17</v>
      </c>
      <c r="F191" s="324" t="s">
        <v>15</v>
      </c>
      <c r="G191" s="286"/>
      <c r="H191" s="326" t="s">
        <v>10</v>
      </c>
      <c r="I191" s="327" t="str">
        <f t="shared" si="10"/>
        <v>kom</v>
      </c>
      <c r="J191" s="294">
        <f t="shared" si="11"/>
        <v>0</v>
      </c>
      <c r="K191" s="320" t="s">
        <v>1</v>
      </c>
    </row>
    <row r="192" spans="1:11" ht="33" customHeight="1">
      <c r="C192" s="309" t="s">
        <v>1032</v>
      </c>
      <c r="D192" s="322" t="s">
        <v>852</v>
      </c>
      <c r="E192" s="323">
        <v>11</v>
      </c>
      <c r="F192" s="324" t="s">
        <v>15</v>
      </c>
      <c r="G192" s="286"/>
      <c r="H192" s="326" t="s">
        <v>10</v>
      </c>
      <c r="I192" s="327" t="str">
        <f t="shared" si="10"/>
        <v>kom</v>
      </c>
      <c r="J192" s="294">
        <f t="shared" si="11"/>
        <v>0</v>
      </c>
      <c r="K192" s="320" t="s">
        <v>1</v>
      </c>
    </row>
    <row r="193" spans="1:11" ht="33" customHeight="1">
      <c r="C193" s="309" t="s">
        <v>1033</v>
      </c>
      <c r="D193" s="322" t="s">
        <v>853</v>
      </c>
      <c r="E193" s="323">
        <v>2</v>
      </c>
      <c r="F193" s="324" t="s">
        <v>15</v>
      </c>
      <c r="G193" s="286"/>
      <c r="H193" s="326" t="s">
        <v>10</v>
      </c>
      <c r="I193" s="327" t="str">
        <f t="shared" si="10"/>
        <v>kom</v>
      </c>
      <c r="J193" s="294">
        <f t="shared" si="11"/>
        <v>0</v>
      </c>
      <c r="K193" s="320" t="s">
        <v>1</v>
      </c>
    </row>
    <row r="194" spans="1:11" ht="49.5" customHeight="1">
      <c r="C194" s="309" t="s">
        <v>1034</v>
      </c>
      <c r="D194" s="322" t="s">
        <v>1241</v>
      </c>
      <c r="E194" s="323">
        <v>1</v>
      </c>
      <c r="F194" s="324" t="s">
        <v>15</v>
      </c>
      <c r="G194" s="286"/>
      <c r="H194" s="326" t="s">
        <v>10</v>
      </c>
      <c r="I194" s="327" t="str">
        <f t="shared" si="10"/>
        <v>kom</v>
      </c>
      <c r="J194" s="294">
        <f t="shared" si="11"/>
        <v>0</v>
      </c>
      <c r="K194" s="320" t="s">
        <v>1</v>
      </c>
    </row>
    <row r="195" spans="1:11" ht="50.25" customHeight="1">
      <c r="C195" s="309" t="s">
        <v>1035</v>
      </c>
      <c r="D195" s="322" t="s">
        <v>854</v>
      </c>
      <c r="E195" s="323">
        <v>2</v>
      </c>
      <c r="F195" s="324" t="s">
        <v>15</v>
      </c>
      <c r="G195" s="286"/>
      <c r="H195" s="326" t="s">
        <v>10</v>
      </c>
      <c r="I195" s="327" t="str">
        <f>F195</f>
        <v>kom</v>
      </c>
      <c r="J195" s="294">
        <f>G195*E195</f>
        <v>0</v>
      </c>
      <c r="K195" s="320" t="s">
        <v>1</v>
      </c>
    </row>
    <row r="196" spans="1:11" ht="80.25" customHeight="1">
      <c r="C196" s="309" t="s">
        <v>1036</v>
      </c>
      <c r="D196" s="322" t="s">
        <v>855</v>
      </c>
      <c r="E196" s="323">
        <v>1</v>
      </c>
      <c r="F196" s="324" t="s">
        <v>15</v>
      </c>
      <c r="G196" s="286"/>
      <c r="H196" s="326" t="s">
        <v>10</v>
      </c>
      <c r="I196" s="327" t="str">
        <f t="shared" ref="I196:I197" si="12">F196</f>
        <v>kom</v>
      </c>
      <c r="J196" s="294">
        <f t="shared" ref="J196:J197" si="13">G196*E196</f>
        <v>0</v>
      </c>
      <c r="K196" s="320" t="s">
        <v>1</v>
      </c>
    </row>
    <row r="197" spans="1:11" ht="22.5" customHeight="1">
      <c r="C197" s="309" t="s">
        <v>1037</v>
      </c>
      <c r="D197" s="322" t="s">
        <v>856</v>
      </c>
      <c r="E197" s="323">
        <v>1</v>
      </c>
      <c r="F197" s="324" t="s">
        <v>15</v>
      </c>
      <c r="G197" s="286"/>
      <c r="H197" s="326" t="s">
        <v>10</v>
      </c>
      <c r="I197" s="327" t="str">
        <f t="shared" si="12"/>
        <v>kom</v>
      </c>
      <c r="J197" s="294">
        <f t="shared" si="13"/>
        <v>0</v>
      </c>
      <c r="K197" s="320" t="s">
        <v>1</v>
      </c>
    </row>
    <row r="198" spans="1:11" ht="22.5" customHeight="1">
      <c r="C198" s="309"/>
      <c r="D198" s="322"/>
      <c r="E198" s="323"/>
      <c r="F198" s="324"/>
      <c r="G198" s="289"/>
      <c r="H198" s="326"/>
      <c r="I198" s="327"/>
      <c r="J198" s="325"/>
      <c r="K198" s="320"/>
    </row>
    <row r="199" spans="1:11" s="320" customFormat="1">
      <c r="A199" s="317"/>
      <c r="B199" s="317"/>
      <c r="C199" s="321"/>
      <c r="D199" s="389" t="s">
        <v>1038</v>
      </c>
      <c r="E199" s="390">
        <v>1</v>
      </c>
      <c r="F199" s="391" t="s">
        <v>15</v>
      </c>
      <c r="G199" s="395">
        <f>SUM(J175:J197)</f>
        <v>0</v>
      </c>
      <c r="H199" s="393" t="s">
        <v>10</v>
      </c>
      <c r="I199" s="394" t="str">
        <f>F199</f>
        <v>kom</v>
      </c>
      <c r="J199" s="395">
        <f>G199*E199</f>
        <v>0</v>
      </c>
      <c r="K199" s="396" t="s">
        <v>1</v>
      </c>
    </row>
    <row r="200" spans="1:11" s="320" customFormat="1">
      <c r="A200" s="317"/>
      <c r="B200" s="317"/>
      <c r="C200" s="321"/>
      <c r="D200" s="322"/>
      <c r="G200" s="285"/>
    </row>
    <row r="201" spans="1:11">
      <c r="C201" s="311" t="s">
        <v>975</v>
      </c>
      <c r="D201" s="349" t="s">
        <v>1039</v>
      </c>
      <c r="E201" s="313"/>
      <c r="F201" s="314"/>
      <c r="G201" s="275"/>
      <c r="H201" s="313"/>
      <c r="I201" s="315"/>
      <c r="J201" s="313"/>
      <c r="K201" s="316"/>
    </row>
    <row r="202" spans="1:11" ht="90">
      <c r="C202" s="309" t="s">
        <v>21</v>
      </c>
      <c r="D202" s="322" t="s">
        <v>1189</v>
      </c>
      <c r="E202" s="323">
        <v>1</v>
      </c>
      <c r="F202" s="324" t="s">
        <v>15</v>
      </c>
      <c r="G202" s="286"/>
      <c r="H202" s="326" t="s">
        <v>10</v>
      </c>
      <c r="I202" s="327" t="str">
        <f t="shared" ref="I202:I214" si="14">F202</f>
        <v>kom</v>
      </c>
      <c r="J202" s="294">
        <f t="shared" ref="J202:J214" si="15">G202*E202</f>
        <v>0</v>
      </c>
      <c r="K202" s="320" t="s">
        <v>1</v>
      </c>
    </row>
    <row r="203" spans="1:11" ht="15.75" customHeight="1">
      <c r="C203" s="309" t="s">
        <v>20</v>
      </c>
      <c r="D203" s="322" t="s">
        <v>857</v>
      </c>
      <c r="E203" s="323">
        <v>1</v>
      </c>
      <c r="F203" s="324" t="s">
        <v>15</v>
      </c>
      <c r="G203" s="286"/>
      <c r="H203" s="326" t="s">
        <v>10</v>
      </c>
      <c r="I203" s="327" t="str">
        <f t="shared" si="14"/>
        <v>kom</v>
      </c>
      <c r="J203" s="294">
        <f t="shared" si="15"/>
        <v>0</v>
      </c>
      <c r="K203" s="320" t="s">
        <v>1</v>
      </c>
    </row>
    <row r="204" spans="1:11" ht="33.75" customHeight="1">
      <c r="C204" s="309" t="s">
        <v>22</v>
      </c>
      <c r="D204" s="322" t="s">
        <v>1242</v>
      </c>
      <c r="E204" s="323">
        <v>4</v>
      </c>
      <c r="F204" s="324" t="s">
        <v>15</v>
      </c>
      <c r="G204" s="286"/>
      <c r="H204" s="326" t="s">
        <v>10</v>
      </c>
      <c r="I204" s="327" t="str">
        <f t="shared" si="14"/>
        <v>kom</v>
      </c>
      <c r="J204" s="294">
        <f t="shared" si="15"/>
        <v>0</v>
      </c>
      <c r="K204" s="320" t="s">
        <v>1</v>
      </c>
    </row>
    <row r="205" spans="1:11" ht="32.25" customHeight="1">
      <c r="C205" s="309" t="s">
        <v>23</v>
      </c>
      <c r="D205" s="322" t="s">
        <v>843</v>
      </c>
      <c r="E205" s="323">
        <v>1</v>
      </c>
      <c r="F205" s="324" t="s">
        <v>15</v>
      </c>
      <c r="G205" s="286"/>
      <c r="H205" s="326" t="s">
        <v>10</v>
      </c>
      <c r="I205" s="327" t="str">
        <f t="shared" si="14"/>
        <v>kom</v>
      </c>
      <c r="J205" s="294">
        <f t="shared" si="15"/>
        <v>0</v>
      </c>
      <c r="K205" s="320" t="s">
        <v>1</v>
      </c>
    </row>
    <row r="206" spans="1:11" ht="18" customHeight="1">
      <c r="C206" s="309" t="s">
        <v>81</v>
      </c>
      <c r="D206" s="322" t="s">
        <v>1244</v>
      </c>
      <c r="E206" s="323">
        <v>1</v>
      </c>
      <c r="F206" s="324" t="s">
        <v>15</v>
      </c>
      <c r="G206" s="286"/>
      <c r="H206" s="326" t="s">
        <v>10</v>
      </c>
      <c r="I206" s="327" t="str">
        <f t="shared" si="14"/>
        <v>kom</v>
      </c>
      <c r="J206" s="294">
        <f t="shared" si="15"/>
        <v>0</v>
      </c>
      <c r="K206" s="320" t="s">
        <v>1</v>
      </c>
    </row>
    <row r="207" spans="1:11" ht="18" customHeight="1">
      <c r="C207" s="309" t="s">
        <v>1006</v>
      </c>
      <c r="D207" s="322" t="s">
        <v>846</v>
      </c>
      <c r="E207" s="323">
        <v>2</v>
      </c>
      <c r="F207" s="324" t="s">
        <v>15</v>
      </c>
      <c r="G207" s="286"/>
      <c r="H207" s="326" t="s">
        <v>10</v>
      </c>
      <c r="I207" s="327" t="str">
        <f t="shared" si="14"/>
        <v>kom</v>
      </c>
      <c r="J207" s="294">
        <f t="shared" si="15"/>
        <v>0</v>
      </c>
      <c r="K207" s="320" t="s">
        <v>1</v>
      </c>
    </row>
    <row r="208" spans="1:11" ht="18" customHeight="1">
      <c r="C208" s="309" t="s">
        <v>1008</v>
      </c>
      <c r="D208" s="322" t="s">
        <v>847</v>
      </c>
      <c r="E208" s="323">
        <v>1</v>
      </c>
      <c r="F208" s="324" t="s">
        <v>15</v>
      </c>
      <c r="G208" s="286"/>
      <c r="H208" s="326" t="s">
        <v>10</v>
      </c>
      <c r="I208" s="327" t="str">
        <f t="shared" si="14"/>
        <v>kom</v>
      </c>
      <c r="J208" s="294">
        <f t="shared" si="15"/>
        <v>0</v>
      </c>
      <c r="K208" s="320" t="s">
        <v>1</v>
      </c>
    </row>
    <row r="209" spans="1:11" ht="18" customHeight="1">
      <c r="C209" s="309" t="s">
        <v>1024</v>
      </c>
      <c r="D209" s="322" t="s">
        <v>848</v>
      </c>
      <c r="E209" s="323">
        <v>2</v>
      </c>
      <c r="F209" s="324" t="s">
        <v>15</v>
      </c>
      <c r="G209" s="286"/>
      <c r="H209" s="326" t="s">
        <v>10</v>
      </c>
      <c r="I209" s="327" t="str">
        <f t="shared" si="14"/>
        <v>kom</v>
      </c>
      <c r="J209" s="294">
        <f t="shared" si="15"/>
        <v>0</v>
      </c>
      <c r="K209" s="320" t="s">
        <v>1</v>
      </c>
    </row>
    <row r="210" spans="1:11" ht="65.25" customHeight="1">
      <c r="C210" s="309" t="s">
        <v>1025</v>
      </c>
      <c r="D210" s="322" t="s">
        <v>858</v>
      </c>
      <c r="E210" s="323">
        <v>2</v>
      </c>
      <c r="F210" s="324" t="s">
        <v>15</v>
      </c>
      <c r="G210" s="286"/>
      <c r="H210" s="326" t="s">
        <v>10</v>
      </c>
      <c r="I210" s="327" t="str">
        <f t="shared" si="14"/>
        <v>kom</v>
      </c>
      <c r="J210" s="294">
        <f t="shared" si="15"/>
        <v>0</v>
      </c>
      <c r="K210" s="320" t="s">
        <v>1</v>
      </c>
    </row>
    <row r="211" spans="1:11" ht="32.25" customHeight="1">
      <c r="C211" s="309" t="s">
        <v>1026</v>
      </c>
      <c r="D211" s="322" t="s">
        <v>852</v>
      </c>
      <c r="E211" s="323">
        <v>9</v>
      </c>
      <c r="F211" s="324" t="s">
        <v>15</v>
      </c>
      <c r="G211" s="286"/>
      <c r="H211" s="326" t="s">
        <v>10</v>
      </c>
      <c r="I211" s="327" t="str">
        <f t="shared" si="14"/>
        <v>kom</v>
      </c>
      <c r="J211" s="294">
        <f t="shared" si="15"/>
        <v>0</v>
      </c>
      <c r="K211" s="320" t="s">
        <v>1</v>
      </c>
    </row>
    <row r="212" spans="1:11" ht="34.5" customHeight="1">
      <c r="C212" s="309" t="s">
        <v>1027</v>
      </c>
      <c r="D212" s="322" t="s">
        <v>1040</v>
      </c>
      <c r="E212" s="323">
        <v>32</v>
      </c>
      <c r="F212" s="324" t="s">
        <v>15</v>
      </c>
      <c r="G212" s="286"/>
      <c r="H212" s="326" t="s">
        <v>10</v>
      </c>
      <c r="I212" s="327" t="str">
        <f t="shared" si="14"/>
        <v>kom</v>
      </c>
      <c r="J212" s="294">
        <f t="shared" si="15"/>
        <v>0</v>
      </c>
      <c r="K212" s="320" t="s">
        <v>1</v>
      </c>
    </row>
    <row r="213" spans="1:11" ht="49.5" customHeight="1">
      <c r="C213" s="309" t="s">
        <v>1028</v>
      </c>
      <c r="D213" s="322" t="s">
        <v>1243</v>
      </c>
      <c r="E213" s="323">
        <v>1</v>
      </c>
      <c r="F213" s="324" t="s">
        <v>15</v>
      </c>
      <c r="G213" s="286"/>
      <c r="H213" s="326" t="s">
        <v>10</v>
      </c>
      <c r="I213" s="327" t="str">
        <f t="shared" si="14"/>
        <v>kom</v>
      </c>
      <c r="J213" s="294">
        <f t="shared" si="15"/>
        <v>0</v>
      </c>
      <c r="K213" s="320" t="s">
        <v>1</v>
      </c>
    </row>
    <row r="214" spans="1:11" ht="48.75" customHeight="1">
      <c r="C214" s="309" t="s">
        <v>1029</v>
      </c>
      <c r="D214" s="322" t="s">
        <v>854</v>
      </c>
      <c r="E214" s="323">
        <v>1</v>
      </c>
      <c r="F214" s="324" t="s">
        <v>15</v>
      </c>
      <c r="G214" s="286"/>
      <c r="H214" s="326" t="s">
        <v>10</v>
      </c>
      <c r="I214" s="327" t="str">
        <f t="shared" si="14"/>
        <v>kom</v>
      </c>
      <c r="J214" s="294">
        <f t="shared" si="15"/>
        <v>0</v>
      </c>
      <c r="K214" s="320" t="s">
        <v>1</v>
      </c>
    </row>
    <row r="215" spans="1:11" ht="21.75" customHeight="1">
      <c r="C215" s="309" t="s">
        <v>1030</v>
      </c>
      <c r="D215" s="322" t="s">
        <v>1190</v>
      </c>
      <c r="E215" s="336" t="s">
        <v>860</v>
      </c>
      <c r="F215" s="324"/>
      <c r="G215" s="286"/>
      <c r="H215" s="326"/>
      <c r="I215" s="327"/>
      <c r="J215" s="294"/>
      <c r="K215" s="320"/>
    </row>
    <row r="216" spans="1:11" ht="84.75" customHeight="1">
      <c r="C216" s="309" t="s">
        <v>1031</v>
      </c>
      <c r="D216" s="322" t="s">
        <v>855</v>
      </c>
      <c r="E216" s="323">
        <v>1</v>
      </c>
      <c r="F216" s="324" t="s">
        <v>15</v>
      </c>
      <c r="G216" s="286"/>
      <c r="H216" s="326" t="s">
        <v>10</v>
      </c>
      <c r="I216" s="327" t="str">
        <f t="shared" ref="I216:I217" si="16">F216</f>
        <v>kom</v>
      </c>
      <c r="J216" s="294">
        <f t="shared" ref="J216:J217" si="17">G216*E216</f>
        <v>0</v>
      </c>
      <c r="K216" s="320" t="s">
        <v>1</v>
      </c>
    </row>
    <row r="217" spans="1:11" ht="19.5" customHeight="1">
      <c r="C217" s="309" t="s">
        <v>1032</v>
      </c>
      <c r="D217" s="322" t="s">
        <v>856</v>
      </c>
      <c r="E217" s="323">
        <v>1</v>
      </c>
      <c r="F217" s="324" t="s">
        <v>15</v>
      </c>
      <c r="G217" s="286"/>
      <c r="H217" s="326" t="s">
        <v>10</v>
      </c>
      <c r="I217" s="327" t="str">
        <f t="shared" si="16"/>
        <v>kom</v>
      </c>
      <c r="J217" s="294">
        <f t="shared" si="17"/>
        <v>0</v>
      </c>
      <c r="K217" s="320" t="s">
        <v>1</v>
      </c>
    </row>
    <row r="218" spans="1:11">
      <c r="D218" s="350"/>
      <c r="E218" s="334"/>
      <c r="F218" s="335"/>
      <c r="G218" s="293"/>
      <c r="H218" s="334"/>
      <c r="J218" s="334"/>
    </row>
    <row r="219" spans="1:11" s="320" customFormat="1">
      <c r="A219" s="317"/>
      <c r="B219" s="317"/>
      <c r="C219" s="321"/>
      <c r="D219" s="389" t="s">
        <v>1041</v>
      </c>
      <c r="E219" s="390">
        <v>1</v>
      </c>
      <c r="F219" s="391" t="s">
        <v>15</v>
      </c>
      <c r="G219" s="395">
        <f>SUM(J202:J217)</f>
        <v>0</v>
      </c>
      <c r="H219" s="393" t="s">
        <v>10</v>
      </c>
      <c r="I219" s="394" t="str">
        <f>F219</f>
        <v>kom</v>
      </c>
      <c r="J219" s="395">
        <f>G219*E219</f>
        <v>0</v>
      </c>
      <c r="K219" s="396" t="s">
        <v>1</v>
      </c>
    </row>
    <row r="220" spans="1:11">
      <c r="D220" s="350"/>
      <c r="E220" s="334"/>
      <c r="F220" s="335"/>
      <c r="G220" s="293"/>
      <c r="H220" s="334"/>
      <c r="J220" s="334"/>
    </row>
    <row r="221" spans="1:11">
      <c r="C221" s="311" t="s">
        <v>976</v>
      </c>
      <c r="D221" s="349" t="s">
        <v>1042</v>
      </c>
      <c r="E221" s="313"/>
      <c r="F221" s="314"/>
      <c r="G221" s="275"/>
      <c r="H221" s="313"/>
      <c r="I221" s="315"/>
      <c r="J221" s="313"/>
      <c r="K221" s="316"/>
    </row>
    <row r="222" spans="1:11" ht="90">
      <c r="C222" s="309" t="s">
        <v>21</v>
      </c>
      <c r="D222" s="322" t="s">
        <v>1189</v>
      </c>
      <c r="E222" s="323">
        <v>1</v>
      </c>
      <c r="F222" s="324" t="s">
        <v>15</v>
      </c>
      <c r="G222" s="286"/>
      <c r="H222" s="326" t="s">
        <v>10</v>
      </c>
      <c r="I222" s="327" t="str">
        <f t="shared" ref="I222:I233" si="18">F222</f>
        <v>kom</v>
      </c>
      <c r="J222" s="294">
        <f t="shared" ref="J222:J233" si="19">G222*E222</f>
        <v>0</v>
      </c>
      <c r="K222" s="320" t="s">
        <v>1</v>
      </c>
    </row>
    <row r="223" spans="1:11" ht="15.75" customHeight="1">
      <c r="C223" s="309" t="s">
        <v>20</v>
      </c>
      <c r="D223" s="322" t="s">
        <v>857</v>
      </c>
      <c r="E223" s="323">
        <v>1</v>
      </c>
      <c r="F223" s="324" t="s">
        <v>15</v>
      </c>
      <c r="G223" s="286"/>
      <c r="H223" s="326" t="s">
        <v>10</v>
      </c>
      <c r="I223" s="327" t="str">
        <f t="shared" si="18"/>
        <v>kom</v>
      </c>
      <c r="J223" s="294">
        <f t="shared" si="19"/>
        <v>0</v>
      </c>
      <c r="K223" s="320" t="s">
        <v>1</v>
      </c>
    </row>
    <row r="224" spans="1:11" ht="32.25" customHeight="1">
      <c r="C224" s="309" t="s">
        <v>22</v>
      </c>
      <c r="D224" s="322" t="s">
        <v>843</v>
      </c>
      <c r="E224" s="323">
        <v>1</v>
      </c>
      <c r="F224" s="324" t="s">
        <v>15</v>
      </c>
      <c r="G224" s="286"/>
      <c r="H224" s="326" t="s">
        <v>10</v>
      </c>
      <c r="I224" s="327" t="str">
        <f t="shared" si="18"/>
        <v>kom</v>
      </c>
      <c r="J224" s="294">
        <f t="shared" si="19"/>
        <v>0</v>
      </c>
      <c r="K224" s="320" t="s">
        <v>1</v>
      </c>
    </row>
    <row r="225" spans="1:11" ht="18" customHeight="1">
      <c r="C225" s="309" t="s">
        <v>23</v>
      </c>
      <c r="D225" s="322" t="s">
        <v>845</v>
      </c>
      <c r="E225" s="323">
        <v>1</v>
      </c>
      <c r="F225" s="324" t="s">
        <v>15</v>
      </c>
      <c r="G225" s="286"/>
      <c r="H225" s="326" t="s">
        <v>10</v>
      </c>
      <c r="I225" s="327" t="str">
        <f t="shared" si="18"/>
        <v>kom</v>
      </c>
      <c r="J225" s="294">
        <f t="shared" si="19"/>
        <v>0</v>
      </c>
      <c r="K225" s="320" t="s">
        <v>1</v>
      </c>
    </row>
    <row r="226" spans="1:11" ht="18" customHeight="1">
      <c r="C226" s="309" t="s">
        <v>81</v>
      </c>
      <c r="D226" s="322" t="s">
        <v>846</v>
      </c>
      <c r="E226" s="323">
        <v>2</v>
      </c>
      <c r="F226" s="324" t="s">
        <v>15</v>
      </c>
      <c r="G226" s="286"/>
      <c r="H226" s="326" t="s">
        <v>10</v>
      </c>
      <c r="I226" s="327" t="str">
        <f t="shared" si="18"/>
        <v>kom</v>
      </c>
      <c r="J226" s="294">
        <f t="shared" si="19"/>
        <v>0</v>
      </c>
      <c r="K226" s="320" t="s">
        <v>1</v>
      </c>
    </row>
    <row r="227" spans="1:11" ht="18" customHeight="1">
      <c r="C227" s="309" t="s">
        <v>1006</v>
      </c>
      <c r="D227" s="322" t="s">
        <v>847</v>
      </c>
      <c r="E227" s="323">
        <v>1</v>
      </c>
      <c r="F227" s="324" t="s">
        <v>15</v>
      </c>
      <c r="G227" s="286"/>
      <c r="H227" s="326" t="s">
        <v>10</v>
      </c>
      <c r="I227" s="327" t="str">
        <f t="shared" si="18"/>
        <v>kom</v>
      </c>
      <c r="J227" s="294">
        <f t="shared" si="19"/>
        <v>0</v>
      </c>
      <c r="K227" s="320" t="s">
        <v>1</v>
      </c>
    </row>
    <row r="228" spans="1:11" ht="35.25" customHeight="1">
      <c r="C228" s="309" t="s">
        <v>1024</v>
      </c>
      <c r="D228" s="322" t="s">
        <v>1043</v>
      </c>
      <c r="E228" s="323">
        <v>1</v>
      </c>
      <c r="F228" s="324" t="s">
        <v>15</v>
      </c>
      <c r="G228" s="286"/>
      <c r="H228" s="326" t="s">
        <v>10</v>
      </c>
      <c r="I228" s="327" t="str">
        <f t="shared" si="18"/>
        <v>kom</v>
      </c>
      <c r="J228" s="294">
        <f t="shared" si="19"/>
        <v>0</v>
      </c>
      <c r="K228" s="320" t="s">
        <v>1</v>
      </c>
    </row>
    <row r="229" spans="1:11" ht="32.25" customHeight="1">
      <c r="C229" s="309" t="s">
        <v>1025</v>
      </c>
      <c r="D229" s="322" t="s">
        <v>859</v>
      </c>
      <c r="E229" s="323">
        <v>10</v>
      </c>
      <c r="F229" s="324" t="s">
        <v>15</v>
      </c>
      <c r="G229" s="286"/>
      <c r="H229" s="326" t="s">
        <v>10</v>
      </c>
      <c r="I229" s="327" t="str">
        <f t="shared" si="18"/>
        <v>kom</v>
      </c>
      <c r="J229" s="294">
        <f t="shared" si="19"/>
        <v>0</v>
      </c>
      <c r="K229" s="320" t="s">
        <v>1</v>
      </c>
    </row>
    <row r="230" spans="1:11" ht="49.5" customHeight="1">
      <c r="C230" s="309" t="s">
        <v>1026</v>
      </c>
      <c r="D230" s="322" t="s">
        <v>1241</v>
      </c>
      <c r="E230" s="323">
        <v>1</v>
      </c>
      <c r="F230" s="324" t="s">
        <v>15</v>
      </c>
      <c r="G230" s="286"/>
      <c r="H230" s="326" t="s">
        <v>10</v>
      </c>
      <c r="I230" s="327" t="str">
        <f t="shared" si="18"/>
        <v>kom</v>
      </c>
      <c r="J230" s="294">
        <f t="shared" si="19"/>
        <v>0</v>
      </c>
      <c r="K230" s="320" t="s">
        <v>1</v>
      </c>
    </row>
    <row r="231" spans="1:11" ht="48.75" customHeight="1">
      <c r="C231" s="309" t="s">
        <v>1027</v>
      </c>
      <c r="D231" s="322" t="s">
        <v>854</v>
      </c>
      <c r="E231" s="323">
        <v>1</v>
      </c>
      <c r="F231" s="324" t="s">
        <v>15</v>
      </c>
      <c r="G231" s="286"/>
      <c r="H231" s="326" t="s">
        <v>10</v>
      </c>
      <c r="I231" s="327" t="str">
        <f t="shared" si="18"/>
        <v>kom</v>
      </c>
      <c r="J231" s="294">
        <f t="shared" si="19"/>
        <v>0</v>
      </c>
      <c r="K231" s="320" t="s">
        <v>1</v>
      </c>
    </row>
    <row r="232" spans="1:11" ht="84.75" customHeight="1">
      <c r="C232" s="309" t="s">
        <v>1028</v>
      </c>
      <c r="D232" s="322" t="s">
        <v>855</v>
      </c>
      <c r="E232" s="323">
        <v>1</v>
      </c>
      <c r="F232" s="324" t="s">
        <v>15</v>
      </c>
      <c r="G232" s="286"/>
      <c r="H232" s="326" t="s">
        <v>10</v>
      </c>
      <c r="I232" s="327" t="str">
        <f t="shared" si="18"/>
        <v>kom</v>
      </c>
      <c r="J232" s="294">
        <f t="shared" si="19"/>
        <v>0</v>
      </c>
      <c r="K232" s="320" t="s">
        <v>1</v>
      </c>
    </row>
    <row r="233" spans="1:11" ht="19.5" customHeight="1">
      <c r="C233" s="309" t="s">
        <v>1029</v>
      </c>
      <c r="D233" s="322" t="s">
        <v>856</v>
      </c>
      <c r="E233" s="323">
        <v>1</v>
      </c>
      <c r="F233" s="324" t="s">
        <v>15</v>
      </c>
      <c r="G233" s="286"/>
      <c r="H233" s="326" t="s">
        <v>10</v>
      </c>
      <c r="I233" s="327" t="str">
        <f t="shared" si="18"/>
        <v>kom</v>
      </c>
      <c r="J233" s="294">
        <f t="shared" si="19"/>
        <v>0</v>
      </c>
      <c r="K233" s="320" t="s">
        <v>1</v>
      </c>
    </row>
    <row r="234" spans="1:11">
      <c r="D234" s="350"/>
      <c r="E234" s="334"/>
      <c r="F234" s="335"/>
      <c r="G234" s="293"/>
      <c r="H234" s="334"/>
      <c r="J234" s="334"/>
    </row>
    <row r="235" spans="1:11" s="320" customFormat="1">
      <c r="A235" s="317"/>
      <c r="B235" s="317"/>
      <c r="C235" s="321"/>
      <c r="D235" s="389" t="s">
        <v>1044</v>
      </c>
      <c r="E235" s="390">
        <v>1</v>
      </c>
      <c r="F235" s="391" t="s">
        <v>15</v>
      </c>
      <c r="G235" s="395">
        <f>SUM(J222:J233)</f>
        <v>0</v>
      </c>
      <c r="H235" s="393" t="s">
        <v>10</v>
      </c>
      <c r="I235" s="394" t="str">
        <f>F235</f>
        <v>kom</v>
      </c>
      <c r="J235" s="395">
        <f>G235*E235</f>
        <v>0</v>
      </c>
      <c r="K235" s="396" t="s">
        <v>1</v>
      </c>
    </row>
    <row r="236" spans="1:11">
      <c r="D236" s="350"/>
      <c r="E236" s="334"/>
      <c r="F236" s="335"/>
      <c r="G236" s="293"/>
      <c r="H236" s="334"/>
      <c r="J236" s="334"/>
    </row>
    <row r="237" spans="1:11">
      <c r="C237" s="311" t="s">
        <v>977</v>
      </c>
      <c r="D237" s="349" t="s">
        <v>1045</v>
      </c>
      <c r="E237" s="313"/>
      <c r="F237" s="314"/>
      <c r="G237" s="275"/>
      <c r="H237" s="313"/>
      <c r="I237" s="315"/>
      <c r="J237" s="313"/>
      <c r="K237" s="316"/>
    </row>
    <row r="238" spans="1:11">
      <c r="C238" s="309"/>
      <c r="D238" s="322" t="s">
        <v>861</v>
      </c>
      <c r="F238" s="300"/>
      <c r="G238" s="276"/>
      <c r="I238" s="300"/>
    </row>
    <row r="239" spans="1:11">
      <c r="C239" s="309"/>
      <c r="D239" s="351" t="s">
        <v>862</v>
      </c>
      <c r="E239" s="323"/>
      <c r="F239" s="324"/>
      <c r="G239" s="289"/>
      <c r="H239" s="326"/>
      <c r="I239" s="327"/>
      <c r="J239" s="325"/>
      <c r="K239" s="320"/>
    </row>
    <row r="240" spans="1:11">
      <c r="C240" s="309"/>
      <c r="D240" s="351" t="s">
        <v>863</v>
      </c>
      <c r="E240" s="323"/>
      <c r="F240" s="324"/>
      <c r="G240" s="289"/>
      <c r="H240" s="326"/>
      <c r="I240" s="327"/>
      <c r="J240" s="325"/>
      <c r="K240" s="320"/>
    </row>
    <row r="241" spans="3:11" ht="30">
      <c r="C241" s="309"/>
      <c r="D241" s="351" t="s">
        <v>864</v>
      </c>
      <c r="E241" s="323"/>
      <c r="F241" s="324"/>
      <c r="G241" s="289"/>
      <c r="H241" s="326"/>
      <c r="I241" s="327"/>
      <c r="J241" s="325"/>
      <c r="K241" s="320"/>
    </row>
    <row r="242" spans="3:11">
      <c r="C242" s="309"/>
      <c r="D242" s="351" t="s">
        <v>865</v>
      </c>
      <c r="E242" s="323"/>
      <c r="F242" s="324"/>
      <c r="G242" s="289"/>
      <c r="H242" s="326"/>
      <c r="I242" s="327"/>
      <c r="J242" s="325"/>
      <c r="K242" s="320"/>
    </row>
    <row r="243" spans="3:11" ht="30">
      <c r="C243" s="309"/>
      <c r="D243" s="351" t="s">
        <v>866</v>
      </c>
      <c r="E243" s="323"/>
      <c r="F243" s="324"/>
      <c r="G243" s="289"/>
      <c r="H243" s="326"/>
      <c r="I243" s="327"/>
      <c r="J243" s="325"/>
      <c r="K243" s="320"/>
    </row>
    <row r="244" spans="3:11" ht="30">
      <c r="C244" s="309"/>
      <c r="D244" s="351" t="s">
        <v>867</v>
      </c>
      <c r="E244" s="323"/>
      <c r="F244" s="324"/>
      <c r="G244" s="289"/>
      <c r="H244" s="326"/>
      <c r="I244" s="327"/>
      <c r="J244" s="325"/>
      <c r="K244" s="320"/>
    </row>
    <row r="245" spans="3:11" ht="30">
      <c r="C245" s="309"/>
      <c r="D245" s="351" t="s">
        <v>868</v>
      </c>
      <c r="E245" s="323"/>
      <c r="F245" s="324"/>
      <c r="G245" s="289"/>
      <c r="H245" s="326"/>
      <c r="I245" s="327"/>
      <c r="J245" s="325"/>
      <c r="K245" s="320"/>
    </row>
    <row r="246" spans="3:11" ht="30">
      <c r="C246" s="309"/>
      <c r="D246" s="351" t="s">
        <v>869</v>
      </c>
      <c r="E246" s="323"/>
      <c r="F246" s="324"/>
      <c r="G246" s="289"/>
      <c r="H246" s="326"/>
      <c r="I246" s="327"/>
      <c r="J246" s="325"/>
      <c r="K246" s="320"/>
    </row>
    <row r="247" spans="3:11" ht="30">
      <c r="C247" s="309"/>
      <c r="D247" s="351" t="s">
        <v>870</v>
      </c>
      <c r="E247" s="323"/>
      <c r="F247" s="324"/>
      <c r="G247" s="289"/>
      <c r="H247" s="326"/>
      <c r="I247" s="327"/>
      <c r="J247" s="325"/>
      <c r="K247" s="320"/>
    </row>
    <row r="248" spans="3:11" ht="30">
      <c r="C248" s="309"/>
      <c r="D248" s="351" t="s">
        <v>871</v>
      </c>
      <c r="E248" s="323"/>
      <c r="F248" s="324"/>
      <c r="G248" s="289"/>
      <c r="H248" s="326"/>
      <c r="I248" s="327"/>
      <c r="J248" s="325"/>
      <c r="K248" s="320"/>
    </row>
    <row r="249" spans="3:11">
      <c r="C249" s="309"/>
      <c r="D249" s="351" t="s">
        <v>872</v>
      </c>
      <c r="E249" s="323"/>
      <c r="F249" s="324"/>
      <c r="G249" s="289"/>
      <c r="H249" s="326"/>
      <c r="I249" s="327"/>
      <c r="J249" s="325"/>
      <c r="K249" s="320"/>
    </row>
    <row r="250" spans="3:11" ht="30">
      <c r="C250" s="309"/>
      <c r="D250" s="351" t="s">
        <v>873</v>
      </c>
      <c r="E250" s="323"/>
      <c r="F250" s="324"/>
      <c r="G250" s="289"/>
      <c r="H250" s="326"/>
      <c r="I250" s="327"/>
      <c r="J250" s="325"/>
      <c r="K250" s="320"/>
    </row>
    <row r="251" spans="3:11">
      <c r="C251" s="309"/>
      <c r="D251" s="351" t="s">
        <v>874</v>
      </c>
      <c r="E251" s="323"/>
      <c r="F251" s="324"/>
      <c r="G251" s="289"/>
      <c r="H251" s="326"/>
      <c r="I251" s="327"/>
      <c r="J251" s="325"/>
      <c r="K251" s="320"/>
    </row>
    <row r="252" spans="3:11" ht="30">
      <c r="C252" s="309"/>
      <c r="D252" s="351" t="s">
        <v>875</v>
      </c>
      <c r="E252" s="323"/>
      <c r="F252" s="324"/>
      <c r="G252" s="289"/>
      <c r="H252" s="326"/>
      <c r="I252" s="327"/>
      <c r="J252" s="325"/>
      <c r="K252" s="320"/>
    </row>
    <row r="253" spans="3:11">
      <c r="C253" s="309"/>
      <c r="D253" s="351" t="s">
        <v>876</v>
      </c>
      <c r="E253" s="323"/>
      <c r="F253" s="324"/>
      <c r="G253" s="289"/>
      <c r="H253" s="326"/>
      <c r="I253" s="327"/>
      <c r="J253" s="325"/>
      <c r="K253" s="320"/>
    </row>
    <row r="254" spans="3:11">
      <c r="C254" s="309"/>
      <c r="D254" s="351" t="s">
        <v>877</v>
      </c>
      <c r="E254" s="323"/>
      <c r="F254" s="324"/>
      <c r="G254" s="289"/>
      <c r="H254" s="326"/>
      <c r="I254" s="327"/>
      <c r="J254" s="325"/>
      <c r="K254" s="320"/>
    </row>
    <row r="255" spans="3:11">
      <c r="C255" s="309"/>
      <c r="D255" s="322" t="s">
        <v>1046</v>
      </c>
      <c r="E255" s="323"/>
      <c r="F255" s="324"/>
      <c r="G255" s="289"/>
      <c r="H255" s="326"/>
      <c r="I255" s="327"/>
      <c r="J255" s="325"/>
      <c r="K255" s="320"/>
    </row>
    <row r="256" spans="3:11">
      <c r="C256" s="309" t="s">
        <v>21</v>
      </c>
      <c r="D256" s="336" t="s">
        <v>1190</v>
      </c>
      <c r="E256" s="323">
        <v>1</v>
      </c>
      <c r="F256" s="324" t="s">
        <v>984</v>
      </c>
      <c r="G256" s="286"/>
      <c r="H256" s="326" t="s">
        <v>10</v>
      </c>
      <c r="I256" s="327" t="str">
        <f t="shared" ref="I256:I261" si="20">F256</f>
        <v>kompl</v>
      </c>
      <c r="J256" s="294">
        <f t="shared" ref="J256:J261" si="21">G256*E256</f>
        <v>0</v>
      </c>
      <c r="K256" s="320" t="s">
        <v>1</v>
      </c>
    </row>
    <row r="257" spans="3:11">
      <c r="C257" s="309"/>
      <c r="D257" s="352" t="s">
        <v>878</v>
      </c>
      <c r="E257" s="323">
        <v>1</v>
      </c>
      <c r="F257" s="324" t="s">
        <v>15</v>
      </c>
      <c r="G257" s="286"/>
      <c r="H257" s="326" t="s">
        <v>10</v>
      </c>
      <c r="I257" s="327" t="str">
        <f t="shared" si="20"/>
        <v>kom</v>
      </c>
      <c r="J257" s="294">
        <f t="shared" si="21"/>
        <v>0</v>
      </c>
      <c r="K257" s="320" t="s">
        <v>1</v>
      </c>
    </row>
    <row r="258" spans="3:11">
      <c r="C258" s="309"/>
      <c r="D258" s="352" t="s">
        <v>879</v>
      </c>
      <c r="E258" s="323">
        <v>1</v>
      </c>
      <c r="F258" s="324" t="s">
        <v>15</v>
      </c>
      <c r="G258" s="286"/>
      <c r="H258" s="326" t="s">
        <v>10</v>
      </c>
      <c r="I258" s="327" t="str">
        <f t="shared" si="20"/>
        <v>kom</v>
      </c>
      <c r="J258" s="294">
        <f t="shared" si="21"/>
        <v>0</v>
      </c>
      <c r="K258" s="320" t="s">
        <v>1</v>
      </c>
    </row>
    <row r="259" spans="3:11">
      <c r="C259" s="309"/>
      <c r="D259" s="352" t="s">
        <v>880</v>
      </c>
      <c r="E259" s="323">
        <v>1</v>
      </c>
      <c r="F259" s="324" t="s">
        <v>15</v>
      </c>
      <c r="G259" s="286"/>
      <c r="H259" s="326" t="s">
        <v>10</v>
      </c>
      <c r="I259" s="327" t="str">
        <f t="shared" si="20"/>
        <v>kom</v>
      </c>
      <c r="J259" s="294">
        <f t="shared" si="21"/>
        <v>0</v>
      </c>
      <c r="K259" s="320" t="s">
        <v>1</v>
      </c>
    </row>
    <row r="260" spans="3:11">
      <c r="C260" s="309"/>
      <c r="D260" s="352" t="s">
        <v>881</v>
      </c>
      <c r="E260" s="323">
        <v>1</v>
      </c>
      <c r="F260" s="324" t="s">
        <v>15</v>
      </c>
      <c r="G260" s="286"/>
      <c r="H260" s="326" t="s">
        <v>10</v>
      </c>
      <c r="I260" s="327" t="str">
        <f t="shared" si="20"/>
        <v>kom</v>
      </c>
      <c r="J260" s="294">
        <f t="shared" si="21"/>
        <v>0</v>
      </c>
      <c r="K260" s="320" t="s">
        <v>1</v>
      </c>
    </row>
    <row r="261" spans="3:11" ht="30">
      <c r="C261" s="309" t="s">
        <v>20</v>
      </c>
      <c r="D261" s="353" t="s">
        <v>882</v>
      </c>
      <c r="E261" s="323">
        <v>1</v>
      </c>
      <c r="F261" s="324" t="s">
        <v>984</v>
      </c>
      <c r="G261" s="286"/>
      <c r="H261" s="326" t="s">
        <v>10</v>
      </c>
      <c r="I261" s="327" t="str">
        <f t="shared" si="20"/>
        <v>kompl</v>
      </c>
      <c r="J261" s="294">
        <f t="shared" si="21"/>
        <v>0</v>
      </c>
      <c r="K261" s="320" t="s">
        <v>1</v>
      </c>
    </row>
    <row r="262" spans="3:11">
      <c r="C262" s="309"/>
      <c r="D262" s="351" t="s">
        <v>883</v>
      </c>
      <c r="E262" s="323"/>
      <c r="F262" s="324"/>
      <c r="G262" s="289"/>
      <c r="H262" s="326"/>
      <c r="I262" s="327"/>
      <c r="J262" s="325"/>
      <c r="K262" s="320"/>
    </row>
    <row r="263" spans="3:11" ht="30">
      <c r="C263" s="309"/>
      <c r="D263" s="351" t="s">
        <v>884</v>
      </c>
      <c r="E263" s="323"/>
      <c r="F263" s="324"/>
      <c r="G263" s="289"/>
      <c r="H263" s="326"/>
      <c r="I263" s="327"/>
      <c r="J263" s="325"/>
      <c r="K263" s="320"/>
    </row>
    <row r="264" spans="3:11">
      <c r="C264" s="309"/>
      <c r="D264" s="351" t="s">
        <v>885</v>
      </c>
      <c r="E264" s="323"/>
      <c r="F264" s="324"/>
      <c r="G264" s="289"/>
      <c r="H264" s="326"/>
      <c r="I264" s="327"/>
      <c r="J264" s="325"/>
      <c r="K264" s="320"/>
    </row>
    <row r="265" spans="3:11">
      <c r="C265" s="309"/>
      <c r="D265" s="351" t="s">
        <v>886</v>
      </c>
      <c r="E265" s="323"/>
      <c r="F265" s="324"/>
      <c r="G265" s="289"/>
      <c r="H265" s="326"/>
      <c r="I265" s="327"/>
      <c r="J265" s="325"/>
      <c r="K265" s="320"/>
    </row>
    <row r="266" spans="3:11" ht="45">
      <c r="C266" s="309"/>
      <c r="D266" s="351" t="s">
        <v>887</v>
      </c>
      <c r="E266" s="323"/>
      <c r="F266" s="324"/>
      <c r="G266" s="289"/>
      <c r="H266" s="326"/>
      <c r="I266" s="327"/>
      <c r="J266" s="325"/>
      <c r="K266" s="320"/>
    </row>
    <row r="267" spans="3:11" ht="45">
      <c r="C267" s="309" t="s">
        <v>22</v>
      </c>
      <c r="D267" s="353" t="s">
        <v>1191</v>
      </c>
      <c r="E267" s="323">
        <v>2</v>
      </c>
      <c r="F267" s="324" t="s">
        <v>984</v>
      </c>
      <c r="G267" s="286"/>
      <c r="H267" s="326" t="s">
        <v>10</v>
      </c>
      <c r="I267" s="327" t="str">
        <f t="shared" ref="I267" si="22">F267</f>
        <v>kompl</v>
      </c>
      <c r="J267" s="294">
        <f t="shared" ref="J267" si="23">G267*E267</f>
        <v>0</v>
      </c>
      <c r="K267" s="320" t="s">
        <v>1</v>
      </c>
    </row>
    <row r="268" spans="3:11" ht="30">
      <c r="C268" s="309"/>
      <c r="D268" s="351" t="s">
        <v>888</v>
      </c>
      <c r="E268" s="323"/>
      <c r="F268" s="324"/>
      <c r="G268" s="289"/>
      <c r="H268" s="326"/>
      <c r="I268" s="327"/>
      <c r="J268" s="325"/>
      <c r="K268" s="320"/>
    </row>
    <row r="269" spans="3:11">
      <c r="C269" s="309"/>
      <c r="D269" s="351" t="s">
        <v>889</v>
      </c>
      <c r="E269" s="323"/>
      <c r="F269" s="324"/>
      <c r="G269" s="289"/>
      <c r="H269" s="326"/>
      <c r="I269" s="327"/>
      <c r="J269" s="325"/>
      <c r="K269" s="320"/>
    </row>
    <row r="270" spans="3:11">
      <c r="C270" s="309"/>
      <c r="D270" s="351" t="s">
        <v>890</v>
      </c>
      <c r="E270" s="323"/>
      <c r="F270" s="324"/>
      <c r="G270" s="289"/>
      <c r="H270" s="326"/>
      <c r="I270" s="327"/>
      <c r="J270" s="325"/>
      <c r="K270" s="320"/>
    </row>
    <row r="271" spans="3:11" ht="60">
      <c r="C271" s="309"/>
      <c r="D271" s="351" t="s">
        <v>891</v>
      </c>
      <c r="E271" s="323"/>
      <c r="F271" s="324"/>
      <c r="G271" s="289"/>
      <c r="H271" s="326"/>
      <c r="I271" s="327"/>
      <c r="J271" s="325"/>
      <c r="K271" s="320"/>
    </row>
    <row r="272" spans="3:11">
      <c r="C272" s="309"/>
      <c r="D272" s="353"/>
      <c r="E272" s="323"/>
      <c r="F272" s="324"/>
      <c r="G272" s="289"/>
      <c r="H272" s="326"/>
      <c r="I272" s="327"/>
      <c r="J272" s="325"/>
      <c r="K272" s="320"/>
    </row>
    <row r="273" spans="1:11" s="320" customFormat="1">
      <c r="A273" s="317"/>
      <c r="B273" s="317"/>
      <c r="C273" s="321"/>
      <c r="D273" s="389" t="s">
        <v>1047</v>
      </c>
      <c r="E273" s="390">
        <v>1</v>
      </c>
      <c r="F273" s="391" t="s">
        <v>15</v>
      </c>
      <c r="G273" s="395">
        <f>SUM(J256:J267)</f>
        <v>0</v>
      </c>
      <c r="H273" s="393" t="s">
        <v>10</v>
      </c>
      <c r="I273" s="394" t="str">
        <f>F273</f>
        <v>kom</v>
      </c>
      <c r="J273" s="395">
        <f>G273*E273</f>
        <v>0</v>
      </c>
      <c r="K273" s="396" t="s">
        <v>1</v>
      </c>
    </row>
    <row r="274" spans="1:11">
      <c r="C274" s="309"/>
      <c r="D274" s="353"/>
      <c r="E274" s="323"/>
      <c r="F274" s="324"/>
      <c r="G274" s="289"/>
      <c r="H274" s="326"/>
      <c r="I274" s="327"/>
      <c r="J274" s="325"/>
      <c r="K274" s="320"/>
    </row>
    <row r="275" spans="1:11">
      <c r="C275" s="309"/>
      <c r="D275" s="353"/>
      <c r="E275" s="323"/>
      <c r="F275" s="324"/>
      <c r="G275" s="289"/>
      <c r="H275" s="326"/>
      <c r="I275" s="327"/>
      <c r="J275" s="325"/>
      <c r="K275" s="320"/>
    </row>
    <row r="276" spans="1:11">
      <c r="G276" s="276"/>
    </row>
    <row r="277" spans="1:11" ht="15.75" thickBot="1">
      <c r="G277" s="276"/>
    </row>
    <row r="278" spans="1:11" ht="18.75" customHeight="1" thickBot="1">
      <c r="A278" s="343" t="str">
        <f>A166</f>
        <v>F</v>
      </c>
      <c r="B278" s="344" t="str">
        <f>B166</f>
        <v>III</v>
      </c>
      <c r="C278" s="345"/>
      <c r="D278" s="346" t="str">
        <f>D166&amp;" SVEUKUPNO"</f>
        <v>RAZDJELNICE I INFORMATIKA SVEUKUPNO</v>
      </c>
      <c r="E278" s="431">
        <f>SUM(J273,J235,J219,J199,J172)</f>
        <v>0</v>
      </c>
      <c r="F278" s="431"/>
      <c r="G278" s="431"/>
      <c r="H278" s="431"/>
      <c r="I278" s="431"/>
      <c r="J278" s="431"/>
      <c r="K278" s="347" t="s">
        <v>1</v>
      </c>
    </row>
    <row r="294" spans="1:11">
      <c r="A294" s="295" t="s">
        <v>926</v>
      </c>
      <c r="B294" s="295" t="s">
        <v>13</v>
      </c>
      <c r="C294" s="296"/>
      <c r="D294" s="298" t="s">
        <v>945</v>
      </c>
      <c r="E294" s="298"/>
      <c r="F294" s="299"/>
      <c r="G294" s="298"/>
      <c r="H294" s="298"/>
      <c r="I294" s="296"/>
      <c r="J294" s="298"/>
      <c r="K294" s="298"/>
    </row>
    <row r="295" spans="1:11">
      <c r="G295" s="276"/>
    </row>
    <row r="296" spans="1:11">
      <c r="C296" s="311" t="s">
        <v>987</v>
      </c>
      <c r="D296" s="349" t="s">
        <v>1048</v>
      </c>
      <c r="E296" s="313"/>
      <c r="F296" s="314"/>
      <c r="G296" s="275"/>
      <c r="H296" s="313"/>
      <c r="I296" s="315"/>
      <c r="J296" s="313"/>
      <c r="K296" s="316"/>
    </row>
    <row r="297" spans="1:11" ht="115.5" customHeight="1">
      <c r="C297" s="309"/>
      <c r="D297" s="322" t="s">
        <v>892</v>
      </c>
      <c r="F297" s="300"/>
      <c r="G297" s="276"/>
      <c r="I297" s="300"/>
    </row>
    <row r="298" spans="1:11">
      <c r="C298" s="302" t="s">
        <v>21</v>
      </c>
      <c r="D298" s="337" t="s">
        <v>893</v>
      </c>
      <c r="G298" s="276"/>
    </row>
    <row r="299" spans="1:11">
      <c r="C299" s="302" t="s">
        <v>20</v>
      </c>
      <c r="D299" s="354" t="s">
        <v>1049</v>
      </c>
      <c r="G299" s="276"/>
    </row>
    <row r="300" spans="1:11">
      <c r="C300" s="302" t="s">
        <v>22</v>
      </c>
      <c r="D300" s="354" t="s">
        <v>894</v>
      </c>
      <c r="G300" s="276"/>
    </row>
    <row r="301" spans="1:11">
      <c r="C301" s="302" t="s">
        <v>23</v>
      </c>
      <c r="D301" s="355" t="s">
        <v>1050</v>
      </c>
      <c r="E301" s="356"/>
      <c r="F301" s="357"/>
      <c r="G301" s="377"/>
      <c r="H301" s="356"/>
      <c r="I301" s="358"/>
      <c r="J301" s="356"/>
      <c r="K301" s="356"/>
    </row>
    <row r="302" spans="1:11">
      <c r="D302" s="300" t="s">
        <v>1051</v>
      </c>
      <c r="E302" s="323">
        <v>6</v>
      </c>
      <c r="F302" s="324" t="s">
        <v>15</v>
      </c>
      <c r="G302" s="286"/>
      <c r="H302" s="326" t="s">
        <v>10</v>
      </c>
      <c r="I302" s="327" t="str">
        <f t="shared" ref="I302" si="24">F302</f>
        <v>kom</v>
      </c>
      <c r="J302" s="294">
        <f t="shared" ref="J302" si="25">G302*E302</f>
        <v>0</v>
      </c>
      <c r="K302" s="320" t="s">
        <v>1</v>
      </c>
    </row>
    <row r="303" spans="1:11">
      <c r="E303" s="323"/>
      <c r="F303" s="324"/>
      <c r="G303" s="289"/>
      <c r="H303" s="326"/>
      <c r="I303" s="327"/>
      <c r="J303" s="325"/>
      <c r="K303" s="320"/>
    </row>
    <row r="304" spans="1:11">
      <c r="C304" s="311" t="s">
        <v>989</v>
      </c>
      <c r="D304" s="349" t="s">
        <v>1052</v>
      </c>
      <c r="E304" s="313"/>
      <c r="F304" s="314"/>
      <c r="G304" s="275"/>
      <c r="H304" s="313"/>
      <c r="I304" s="315"/>
      <c r="J304" s="313"/>
      <c r="K304" s="316"/>
    </row>
    <row r="305" spans="3:11" ht="115.5" customHeight="1">
      <c r="C305" s="309"/>
      <c r="D305" s="322" t="s">
        <v>895</v>
      </c>
      <c r="F305" s="300"/>
      <c r="G305" s="276"/>
      <c r="I305" s="300"/>
    </row>
    <row r="306" spans="3:11">
      <c r="C306" s="302" t="s">
        <v>21</v>
      </c>
      <c r="D306" s="337" t="s">
        <v>893</v>
      </c>
      <c r="G306" s="276"/>
    </row>
    <row r="307" spans="3:11">
      <c r="C307" s="302" t="s">
        <v>20</v>
      </c>
      <c r="D307" s="354" t="s">
        <v>1049</v>
      </c>
      <c r="G307" s="276"/>
    </row>
    <row r="308" spans="3:11">
      <c r="C308" s="302" t="s">
        <v>22</v>
      </c>
      <c r="D308" s="354" t="s">
        <v>896</v>
      </c>
      <c r="G308" s="276"/>
    </row>
    <row r="309" spans="3:11">
      <c r="C309" s="302" t="s">
        <v>23</v>
      </c>
      <c r="D309" s="355" t="s">
        <v>1053</v>
      </c>
      <c r="E309" s="356"/>
      <c r="F309" s="357"/>
      <c r="G309" s="377"/>
      <c r="H309" s="356"/>
      <c r="I309" s="358"/>
      <c r="J309" s="356"/>
      <c r="K309" s="356"/>
    </row>
    <row r="310" spans="3:11">
      <c r="D310" s="300" t="s">
        <v>1051</v>
      </c>
      <c r="E310" s="323">
        <v>3</v>
      </c>
      <c r="F310" s="324" t="s">
        <v>15</v>
      </c>
      <c r="G310" s="286"/>
      <c r="H310" s="326" t="s">
        <v>10</v>
      </c>
      <c r="I310" s="327" t="str">
        <f t="shared" ref="I310" si="26">F310</f>
        <v>kom</v>
      </c>
      <c r="J310" s="294">
        <f t="shared" ref="J310" si="27">G310*E310</f>
        <v>0</v>
      </c>
      <c r="K310" s="320" t="s">
        <v>1</v>
      </c>
    </row>
    <row r="311" spans="3:11">
      <c r="E311" s="323"/>
      <c r="F311" s="324"/>
      <c r="G311" s="289"/>
      <c r="H311" s="326"/>
      <c r="I311" s="327"/>
      <c r="J311" s="325"/>
      <c r="K311" s="320"/>
    </row>
    <row r="312" spans="3:11">
      <c r="C312" s="311" t="s">
        <v>990</v>
      </c>
      <c r="D312" s="349" t="s">
        <v>1054</v>
      </c>
      <c r="E312" s="313"/>
      <c r="F312" s="314"/>
      <c r="G312" s="275"/>
      <c r="H312" s="313"/>
      <c r="I312" s="315"/>
      <c r="J312" s="313"/>
      <c r="K312" s="316"/>
    </row>
    <row r="313" spans="3:11" ht="115.5" customHeight="1">
      <c r="C313" s="309"/>
      <c r="D313" s="322" t="s">
        <v>897</v>
      </c>
      <c r="F313" s="300"/>
      <c r="G313" s="276"/>
      <c r="I313" s="300"/>
    </row>
    <row r="314" spans="3:11">
      <c r="C314" s="302" t="s">
        <v>21</v>
      </c>
      <c r="D314" s="337" t="s">
        <v>898</v>
      </c>
      <c r="G314" s="276"/>
    </row>
    <row r="315" spans="3:11">
      <c r="C315" s="302" t="s">
        <v>20</v>
      </c>
      <c r="D315" s="354" t="s">
        <v>1055</v>
      </c>
      <c r="G315" s="276"/>
    </row>
    <row r="316" spans="3:11">
      <c r="C316" s="302" t="s">
        <v>22</v>
      </c>
      <c r="D316" s="354" t="s">
        <v>899</v>
      </c>
      <c r="G316" s="276"/>
    </row>
    <row r="317" spans="3:11">
      <c r="C317" s="302" t="s">
        <v>23</v>
      </c>
      <c r="D317" s="359" t="s">
        <v>1053</v>
      </c>
      <c r="E317" s="356"/>
      <c r="F317" s="357"/>
      <c r="G317" s="377"/>
      <c r="H317" s="356"/>
      <c r="I317" s="358"/>
      <c r="J317" s="356"/>
      <c r="K317" s="356"/>
    </row>
    <row r="318" spans="3:11">
      <c r="D318" s="360" t="s">
        <v>1051</v>
      </c>
      <c r="E318" s="323">
        <v>6</v>
      </c>
      <c r="F318" s="324" t="s">
        <v>15</v>
      </c>
      <c r="G318" s="286"/>
      <c r="H318" s="326" t="s">
        <v>10</v>
      </c>
      <c r="I318" s="327" t="str">
        <f t="shared" ref="I318" si="28">F318</f>
        <v>kom</v>
      </c>
      <c r="J318" s="294">
        <f t="shared" ref="J318" si="29">G318*E318</f>
        <v>0</v>
      </c>
      <c r="K318" s="320" t="s">
        <v>1</v>
      </c>
    </row>
    <row r="319" spans="3:11">
      <c r="E319" s="323"/>
      <c r="F319" s="324"/>
      <c r="G319" s="289"/>
      <c r="H319" s="326"/>
      <c r="I319" s="327"/>
      <c r="J319" s="325"/>
      <c r="K319" s="320"/>
    </row>
    <row r="320" spans="3:11">
      <c r="C320" s="311" t="s">
        <v>991</v>
      </c>
      <c r="D320" s="349" t="s">
        <v>1056</v>
      </c>
      <c r="E320" s="313"/>
      <c r="F320" s="314"/>
      <c r="G320" s="275"/>
      <c r="H320" s="313"/>
      <c r="I320" s="315"/>
      <c r="J320" s="313"/>
      <c r="K320" s="316"/>
    </row>
    <row r="321" spans="3:11" ht="69.75" customHeight="1">
      <c r="C321" s="309"/>
      <c r="D321" s="322" t="s">
        <v>1057</v>
      </c>
      <c r="F321" s="300"/>
      <c r="G321" s="276"/>
      <c r="I321" s="300"/>
    </row>
    <row r="322" spans="3:11">
      <c r="C322" s="302" t="s">
        <v>21</v>
      </c>
      <c r="D322" s="337" t="s">
        <v>1058</v>
      </c>
      <c r="G322" s="276"/>
    </row>
    <row r="323" spans="3:11">
      <c r="C323" s="302" t="s">
        <v>20</v>
      </c>
      <c r="D323" s="354" t="s">
        <v>1059</v>
      </c>
      <c r="G323" s="276"/>
    </row>
    <row r="324" spans="3:11">
      <c r="C324" s="302" t="s">
        <v>22</v>
      </c>
      <c r="D324" s="361" t="s">
        <v>899</v>
      </c>
      <c r="E324" s="356"/>
      <c r="F324" s="357"/>
      <c r="G324" s="377"/>
      <c r="H324" s="356"/>
      <c r="I324" s="358"/>
      <c r="J324" s="356"/>
      <c r="K324" s="356"/>
    </row>
    <row r="325" spans="3:11">
      <c r="D325" s="300" t="s">
        <v>1051</v>
      </c>
      <c r="E325" s="323">
        <v>24</v>
      </c>
      <c r="F325" s="324" t="s">
        <v>15</v>
      </c>
      <c r="G325" s="286"/>
      <c r="H325" s="326" t="s">
        <v>10</v>
      </c>
      <c r="I325" s="327" t="str">
        <f t="shared" ref="I325" si="30">F325</f>
        <v>kom</v>
      </c>
      <c r="J325" s="294">
        <f t="shared" ref="J325" si="31">G325*E325</f>
        <v>0</v>
      </c>
      <c r="K325" s="320" t="s">
        <v>1</v>
      </c>
    </row>
    <row r="326" spans="3:11">
      <c r="E326" s="323"/>
      <c r="F326" s="324"/>
      <c r="G326" s="289"/>
      <c r="H326" s="326"/>
      <c r="I326" s="327"/>
      <c r="J326" s="325"/>
      <c r="K326" s="320"/>
    </row>
    <row r="327" spans="3:11">
      <c r="C327" s="311" t="s">
        <v>992</v>
      </c>
      <c r="D327" s="349" t="s">
        <v>1060</v>
      </c>
      <c r="E327" s="313"/>
      <c r="F327" s="314"/>
      <c r="G327" s="275"/>
      <c r="H327" s="313"/>
      <c r="I327" s="315"/>
      <c r="J327" s="313"/>
      <c r="K327" s="316"/>
    </row>
    <row r="328" spans="3:11" ht="69.75" customHeight="1">
      <c r="C328" s="309"/>
      <c r="D328" s="322" t="s">
        <v>900</v>
      </c>
      <c r="F328" s="300"/>
      <c r="G328" s="276"/>
      <c r="I328" s="300"/>
    </row>
    <row r="329" spans="3:11">
      <c r="C329" s="302" t="s">
        <v>21</v>
      </c>
      <c r="D329" s="337" t="s">
        <v>1061</v>
      </c>
      <c r="G329" s="276"/>
    </row>
    <row r="330" spans="3:11">
      <c r="C330" s="302" t="s">
        <v>20</v>
      </c>
      <c r="D330" s="354" t="s">
        <v>901</v>
      </c>
      <c r="G330" s="276"/>
    </row>
    <row r="331" spans="3:11">
      <c r="C331" s="302" t="s">
        <v>22</v>
      </c>
      <c r="D331" s="354" t="s">
        <v>1062</v>
      </c>
      <c r="E331" s="356"/>
      <c r="F331" s="357"/>
      <c r="G331" s="377"/>
      <c r="H331" s="356"/>
      <c r="I331" s="358"/>
      <c r="J331" s="356"/>
      <c r="K331" s="356"/>
    </row>
    <row r="332" spans="3:11">
      <c r="D332" s="360" t="s">
        <v>1051</v>
      </c>
      <c r="E332" s="323">
        <v>8</v>
      </c>
      <c r="F332" s="324" t="s">
        <v>15</v>
      </c>
      <c r="G332" s="286"/>
      <c r="H332" s="326" t="s">
        <v>10</v>
      </c>
      <c r="I332" s="327" t="str">
        <f t="shared" ref="I332" si="32">F332</f>
        <v>kom</v>
      </c>
      <c r="J332" s="294">
        <f t="shared" ref="J332" si="33">G332*E332</f>
        <v>0</v>
      </c>
      <c r="K332" s="320" t="s">
        <v>1</v>
      </c>
    </row>
    <row r="333" spans="3:11">
      <c r="E333" s="323"/>
      <c r="F333" s="324"/>
      <c r="G333" s="289"/>
      <c r="H333" s="326"/>
      <c r="I333" s="327"/>
      <c r="J333" s="325"/>
      <c r="K333" s="320"/>
    </row>
    <row r="334" spans="3:11">
      <c r="C334" s="311" t="s">
        <v>993</v>
      </c>
      <c r="D334" s="349" t="s">
        <v>1063</v>
      </c>
      <c r="E334" s="313"/>
      <c r="F334" s="314"/>
      <c r="G334" s="275"/>
      <c r="H334" s="313"/>
      <c r="I334" s="315"/>
      <c r="J334" s="313"/>
      <c r="K334" s="316"/>
    </row>
    <row r="335" spans="3:11" ht="69.75" customHeight="1">
      <c r="C335" s="309"/>
      <c r="D335" s="322" t="s">
        <v>902</v>
      </c>
      <c r="F335" s="300"/>
      <c r="G335" s="276"/>
      <c r="I335" s="300"/>
    </row>
    <row r="336" spans="3:11">
      <c r="C336" s="302" t="s">
        <v>21</v>
      </c>
      <c r="D336" s="337" t="s">
        <v>1064</v>
      </c>
      <c r="G336" s="276"/>
    </row>
    <row r="337" spans="3:11">
      <c r="C337" s="302" t="s">
        <v>20</v>
      </c>
      <c r="D337" s="354" t="s">
        <v>907</v>
      </c>
      <c r="G337" s="276"/>
    </row>
    <row r="338" spans="3:11">
      <c r="C338" s="302" t="s">
        <v>22</v>
      </c>
      <c r="D338" s="354" t="s">
        <v>903</v>
      </c>
      <c r="E338" s="356"/>
      <c r="F338" s="357"/>
      <c r="G338" s="377"/>
      <c r="H338" s="356"/>
      <c r="I338" s="358"/>
      <c r="J338" s="356"/>
      <c r="K338" s="356"/>
    </row>
    <row r="339" spans="3:11">
      <c r="D339" s="360" t="s">
        <v>1051</v>
      </c>
      <c r="E339" s="323">
        <v>6</v>
      </c>
      <c r="F339" s="324" t="s">
        <v>15</v>
      </c>
      <c r="G339" s="286"/>
      <c r="H339" s="326" t="s">
        <v>10</v>
      </c>
      <c r="I339" s="327" t="str">
        <f t="shared" ref="I339" si="34">F339</f>
        <v>kom</v>
      </c>
      <c r="J339" s="294">
        <f t="shared" ref="J339" si="35">G339*E339</f>
        <v>0</v>
      </c>
      <c r="K339" s="320" t="s">
        <v>1</v>
      </c>
    </row>
    <row r="340" spans="3:11">
      <c r="E340" s="323"/>
      <c r="F340" s="324"/>
      <c r="G340" s="289"/>
      <c r="H340" s="326"/>
      <c r="I340" s="327"/>
      <c r="J340" s="325"/>
      <c r="K340" s="320"/>
    </row>
    <row r="341" spans="3:11">
      <c r="C341" s="311" t="s">
        <v>994</v>
      </c>
      <c r="D341" s="349" t="s">
        <v>1065</v>
      </c>
      <c r="E341" s="313"/>
      <c r="F341" s="314"/>
      <c r="G341" s="275"/>
      <c r="H341" s="313"/>
      <c r="I341" s="315"/>
      <c r="J341" s="313"/>
      <c r="K341" s="316"/>
    </row>
    <row r="342" spans="3:11" ht="69.75" customHeight="1">
      <c r="C342" s="309"/>
      <c r="D342" s="322" t="s">
        <v>1066</v>
      </c>
      <c r="F342" s="300"/>
      <c r="G342" s="276"/>
      <c r="I342" s="300"/>
    </row>
    <row r="343" spans="3:11">
      <c r="C343" s="302" t="s">
        <v>21</v>
      </c>
      <c r="D343" s="337" t="s">
        <v>1064</v>
      </c>
      <c r="G343" s="276"/>
    </row>
    <row r="344" spans="3:11">
      <c r="C344" s="302" t="s">
        <v>20</v>
      </c>
      <c r="D344" s="354" t="s">
        <v>907</v>
      </c>
      <c r="G344" s="276"/>
    </row>
    <row r="345" spans="3:11">
      <c r="C345" s="302" t="s">
        <v>22</v>
      </c>
      <c r="D345" s="354" t="s">
        <v>904</v>
      </c>
      <c r="E345" s="356"/>
      <c r="F345" s="357"/>
      <c r="G345" s="377"/>
      <c r="H345" s="356"/>
      <c r="I345" s="358"/>
      <c r="J345" s="356"/>
      <c r="K345" s="356"/>
    </row>
    <row r="346" spans="3:11">
      <c r="D346" s="360" t="s">
        <v>1051</v>
      </c>
      <c r="E346" s="323">
        <v>28</v>
      </c>
      <c r="F346" s="324" t="s">
        <v>15</v>
      </c>
      <c r="G346" s="286"/>
      <c r="H346" s="326" t="s">
        <v>10</v>
      </c>
      <c r="I346" s="327" t="str">
        <f t="shared" ref="I346" si="36">F346</f>
        <v>kom</v>
      </c>
      <c r="J346" s="294">
        <f t="shared" ref="J346" si="37">G346*E346</f>
        <v>0</v>
      </c>
      <c r="K346" s="320" t="s">
        <v>1</v>
      </c>
    </row>
    <row r="347" spans="3:11">
      <c r="E347" s="323"/>
      <c r="F347" s="324"/>
      <c r="G347" s="289"/>
      <c r="H347" s="326"/>
      <c r="I347" s="327"/>
      <c r="J347" s="325"/>
      <c r="K347" s="320"/>
    </row>
    <row r="348" spans="3:11">
      <c r="C348" s="311" t="s">
        <v>995</v>
      </c>
      <c r="D348" s="349" t="s">
        <v>1067</v>
      </c>
      <c r="E348" s="313"/>
      <c r="F348" s="314"/>
      <c r="G348" s="275"/>
      <c r="H348" s="313"/>
      <c r="I348" s="315"/>
      <c r="J348" s="313"/>
      <c r="K348" s="316"/>
    </row>
    <row r="349" spans="3:11" ht="55.5" customHeight="1">
      <c r="C349" s="309"/>
      <c r="D349" s="322" t="s">
        <v>905</v>
      </c>
      <c r="F349" s="300"/>
      <c r="G349" s="276"/>
      <c r="I349" s="300"/>
    </row>
    <row r="350" spans="3:11">
      <c r="C350" s="302" t="s">
        <v>21</v>
      </c>
      <c r="D350" s="337" t="s">
        <v>1061</v>
      </c>
      <c r="G350" s="276"/>
    </row>
    <row r="351" spans="3:11">
      <c r="C351" s="302" t="s">
        <v>20</v>
      </c>
      <c r="D351" s="354" t="s">
        <v>901</v>
      </c>
      <c r="G351" s="276"/>
    </row>
    <row r="352" spans="3:11">
      <c r="C352" s="302" t="s">
        <v>22</v>
      </c>
      <c r="D352" s="354" t="s">
        <v>1068</v>
      </c>
      <c r="E352" s="356"/>
      <c r="F352" s="357"/>
      <c r="G352" s="377"/>
      <c r="H352" s="356"/>
      <c r="I352" s="358"/>
      <c r="J352" s="356"/>
      <c r="K352" s="356"/>
    </row>
    <row r="353" spans="3:11">
      <c r="D353" s="360" t="s">
        <v>1051</v>
      </c>
      <c r="E353" s="323">
        <v>5</v>
      </c>
      <c r="F353" s="324" t="s">
        <v>15</v>
      </c>
      <c r="G353" s="286"/>
      <c r="H353" s="326" t="s">
        <v>10</v>
      </c>
      <c r="I353" s="327" t="str">
        <f t="shared" ref="I353" si="38">F353</f>
        <v>kom</v>
      </c>
      <c r="J353" s="294">
        <f t="shared" ref="J353" si="39">G353*E353</f>
        <v>0</v>
      </c>
      <c r="K353" s="320" t="s">
        <v>1</v>
      </c>
    </row>
    <row r="354" spans="3:11">
      <c r="C354" s="311" t="s">
        <v>996</v>
      </c>
      <c r="D354" s="349" t="s">
        <v>1067</v>
      </c>
      <c r="E354" s="313"/>
      <c r="F354" s="314"/>
      <c r="G354" s="275"/>
      <c r="H354" s="313"/>
      <c r="I354" s="315"/>
      <c r="J354" s="313"/>
      <c r="K354" s="316"/>
    </row>
    <row r="355" spans="3:11" ht="66.75" customHeight="1">
      <c r="C355" s="309"/>
      <c r="D355" s="322" t="s">
        <v>906</v>
      </c>
      <c r="F355" s="300"/>
      <c r="G355" s="276"/>
      <c r="I355" s="300"/>
    </row>
    <row r="356" spans="3:11" ht="16.5" customHeight="1">
      <c r="C356" s="302" t="s">
        <v>21</v>
      </c>
      <c r="D356" s="337" t="s">
        <v>1069</v>
      </c>
      <c r="G356" s="276"/>
    </row>
    <row r="357" spans="3:11">
      <c r="C357" s="302" t="s">
        <v>20</v>
      </c>
      <c r="D357" s="354" t="s">
        <v>1070</v>
      </c>
      <c r="G357" s="276"/>
    </row>
    <row r="358" spans="3:11">
      <c r="C358" s="302" t="s">
        <v>22</v>
      </c>
      <c r="D358" s="354" t="s">
        <v>1071</v>
      </c>
      <c r="E358" s="356"/>
      <c r="F358" s="357"/>
      <c r="G358" s="377"/>
      <c r="H358" s="356"/>
      <c r="I358" s="358"/>
      <c r="J358" s="356"/>
      <c r="K358" s="356"/>
    </row>
    <row r="359" spans="3:11">
      <c r="D359" s="360" t="s">
        <v>1051</v>
      </c>
      <c r="E359" s="323">
        <v>12</v>
      </c>
      <c r="F359" s="324" t="s">
        <v>15</v>
      </c>
      <c r="G359" s="286"/>
      <c r="H359" s="326" t="s">
        <v>10</v>
      </c>
      <c r="I359" s="327" t="str">
        <f t="shared" ref="I359" si="40">F359</f>
        <v>kom</v>
      </c>
      <c r="J359" s="294">
        <f t="shared" ref="J359" si="41">G359*E359</f>
        <v>0</v>
      </c>
      <c r="K359" s="320" t="s">
        <v>1</v>
      </c>
    </row>
    <row r="360" spans="3:11">
      <c r="E360" s="323"/>
      <c r="F360" s="324"/>
      <c r="G360" s="289"/>
      <c r="H360" s="326"/>
      <c r="I360" s="327"/>
      <c r="J360" s="325"/>
      <c r="K360" s="320"/>
    </row>
    <row r="361" spans="3:11">
      <c r="C361" s="311" t="s">
        <v>997</v>
      </c>
      <c r="D361" s="349" t="s">
        <v>1072</v>
      </c>
      <c r="E361" s="313"/>
      <c r="F361" s="314"/>
      <c r="G361" s="275"/>
      <c r="H361" s="313"/>
      <c r="I361" s="315"/>
      <c r="J361" s="313"/>
      <c r="K361" s="316"/>
    </row>
    <row r="362" spans="3:11" ht="66.75" customHeight="1">
      <c r="C362" s="309"/>
      <c r="D362" s="322" t="s">
        <v>1073</v>
      </c>
      <c r="F362" s="300"/>
      <c r="G362" s="276"/>
      <c r="I362" s="300"/>
    </row>
    <row r="363" spans="3:11" ht="16.5" customHeight="1">
      <c r="C363" s="302" t="s">
        <v>21</v>
      </c>
      <c r="D363" s="337" t="s">
        <v>1069</v>
      </c>
      <c r="G363" s="276"/>
    </row>
    <row r="364" spans="3:11">
      <c r="C364" s="302" t="s">
        <v>20</v>
      </c>
      <c r="D364" s="354" t="s">
        <v>1070</v>
      </c>
      <c r="G364" s="276"/>
    </row>
    <row r="365" spans="3:11">
      <c r="C365" s="302" t="s">
        <v>22</v>
      </c>
      <c r="D365" s="354" t="s">
        <v>1071</v>
      </c>
      <c r="E365" s="356"/>
      <c r="F365" s="357"/>
      <c r="G365" s="377"/>
      <c r="H365" s="356"/>
      <c r="I365" s="358"/>
      <c r="J365" s="356"/>
      <c r="K365" s="356"/>
    </row>
    <row r="366" spans="3:11">
      <c r="D366" s="360" t="s">
        <v>1051</v>
      </c>
      <c r="E366" s="323">
        <v>5</v>
      </c>
      <c r="F366" s="324" t="s">
        <v>15</v>
      </c>
      <c r="G366" s="286"/>
      <c r="H366" s="326" t="s">
        <v>10</v>
      </c>
      <c r="I366" s="327" t="str">
        <f t="shared" ref="I366" si="42">F366</f>
        <v>kom</v>
      </c>
      <c r="J366" s="294">
        <f t="shared" ref="J366" si="43">G366*E366</f>
        <v>0</v>
      </c>
      <c r="K366" s="320" t="s">
        <v>1</v>
      </c>
    </row>
    <row r="367" spans="3:11">
      <c r="E367" s="323"/>
      <c r="F367" s="324"/>
      <c r="G367" s="289"/>
      <c r="H367" s="326"/>
      <c r="I367" s="327"/>
      <c r="J367" s="325"/>
      <c r="K367" s="320"/>
    </row>
    <row r="368" spans="3:11">
      <c r="C368" s="311" t="s">
        <v>998</v>
      </c>
      <c r="D368" s="349" t="s">
        <v>1074</v>
      </c>
      <c r="E368" s="313"/>
      <c r="F368" s="314"/>
      <c r="G368" s="275"/>
      <c r="H368" s="313"/>
      <c r="I368" s="315"/>
      <c r="J368" s="313"/>
      <c r="K368" s="316"/>
    </row>
    <row r="369" spans="3:11" ht="66.75" customHeight="1">
      <c r="C369" s="309"/>
      <c r="D369" s="322" t="s">
        <v>1075</v>
      </c>
      <c r="F369" s="300"/>
      <c r="G369" s="276"/>
      <c r="I369" s="300"/>
    </row>
    <row r="370" spans="3:11" ht="16.5" customHeight="1">
      <c r="C370" s="302" t="s">
        <v>21</v>
      </c>
      <c r="D370" s="337" t="s">
        <v>1069</v>
      </c>
      <c r="G370" s="276"/>
    </row>
    <row r="371" spans="3:11">
      <c r="C371" s="302" t="s">
        <v>20</v>
      </c>
      <c r="D371" s="354" t="s">
        <v>1070</v>
      </c>
      <c r="G371" s="276"/>
    </row>
    <row r="372" spans="3:11">
      <c r="C372" s="302" t="s">
        <v>22</v>
      </c>
      <c r="D372" s="354" t="s">
        <v>1076</v>
      </c>
      <c r="E372" s="356"/>
      <c r="F372" s="357"/>
      <c r="G372" s="377"/>
      <c r="H372" s="356"/>
      <c r="I372" s="358"/>
      <c r="J372" s="356"/>
      <c r="K372" s="356"/>
    </row>
    <row r="373" spans="3:11">
      <c r="D373" s="360" t="s">
        <v>1051</v>
      </c>
      <c r="E373" s="323">
        <v>4</v>
      </c>
      <c r="F373" s="324" t="s">
        <v>15</v>
      </c>
      <c r="G373" s="286"/>
      <c r="H373" s="326" t="s">
        <v>10</v>
      </c>
      <c r="I373" s="327" t="str">
        <f t="shared" ref="I373" si="44">F373</f>
        <v>kom</v>
      </c>
      <c r="J373" s="294">
        <f t="shared" ref="J373" si="45">G373*E373</f>
        <v>0</v>
      </c>
      <c r="K373" s="320" t="s">
        <v>1</v>
      </c>
    </row>
    <row r="374" spans="3:11">
      <c r="E374" s="323"/>
      <c r="F374" s="324"/>
      <c r="G374" s="289"/>
      <c r="H374" s="326"/>
      <c r="I374" s="327"/>
      <c r="J374" s="325"/>
      <c r="K374" s="320"/>
    </row>
    <row r="375" spans="3:11">
      <c r="C375" s="311" t="s">
        <v>999</v>
      </c>
      <c r="D375" s="349" t="s">
        <v>1077</v>
      </c>
      <c r="E375" s="313"/>
      <c r="F375" s="314"/>
      <c r="G375" s="275"/>
      <c r="H375" s="313"/>
      <c r="I375" s="315"/>
      <c r="J375" s="313"/>
      <c r="K375" s="316"/>
    </row>
    <row r="376" spans="3:11">
      <c r="E376" s="323">
        <v>1</v>
      </c>
      <c r="F376" s="324" t="s">
        <v>15</v>
      </c>
      <c r="G376" s="286"/>
      <c r="H376" s="326" t="s">
        <v>10</v>
      </c>
      <c r="I376" s="327" t="str">
        <f t="shared" ref="I376" si="46">F376</f>
        <v>kom</v>
      </c>
      <c r="J376" s="294">
        <f t="shared" ref="J376" si="47">G376*E376</f>
        <v>0</v>
      </c>
      <c r="K376" s="320" t="s">
        <v>1</v>
      </c>
    </row>
    <row r="377" spans="3:11">
      <c r="E377" s="323"/>
      <c r="F377" s="324"/>
      <c r="G377" s="289"/>
      <c r="H377" s="326"/>
      <c r="I377" s="327"/>
      <c r="J377" s="325"/>
      <c r="K377" s="320"/>
    </row>
    <row r="378" spans="3:11">
      <c r="C378" s="311" t="s">
        <v>1000</v>
      </c>
      <c r="D378" s="349" t="s">
        <v>1078</v>
      </c>
      <c r="E378" s="313"/>
      <c r="F378" s="314"/>
      <c r="G378" s="275"/>
      <c r="H378" s="313"/>
      <c r="I378" s="315"/>
      <c r="J378" s="313"/>
      <c r="K378" s="316"/>
    </row>
    <row r="379" spans="3:11" ht="54.75" customHeight="1">
      <c r="C379" s="309"/>
      <c r="D379" s="322" t="s">
        <v>1079</v>
      </c>
      <c r="F379" s="300"/>
      <c r="G379" s="276"/>
      <c r="I379" s="300"/>
    </row>
    <row r="380" spans="3:11" ht="16.5" customHeight="1">
      <c r="C380" s="302" t="s">
        <v>21</v>
      </c>
      <c r="D380" s="337" t="s">
        <v>1064</v>
      </c>
      <c r="G380" s="276"/>
    </row>
    <row r="381" spans="3:11">
      <c r="C381" s="302" t="s">
        <v>20</v>
      </c>
      <c r="D381" s="354" t="s">
        <v>907</v>
      </c>
      <c r="G381" s="276"/>
    </row>
    <row r="382" spans="3:11">
      <c r="C382" s="302" t="s">
        <v>22</v>
      </c>
      <c r="D382" s="354" t="s">
        <v>1080</v>
      </c>
      <c r="E382" s="356"/>
      <c r="F382" s="357"/>
      <c r="G382" s="377"/>
      <c r="H382" s="356"/>
      <c r="I382" s="358"/>
      <c r="J382" s="356"/>
      <c r="K382" s="356"/>
    </row>
    <row r="383" spans="3:11">
      <c r="D383" s="360" t="s">
        <v>1051</v>
      </c>
      <c r="E383" s="323">
        <v>9</v>
      </c>
      <c r="F383" s="324" t="s">
        <v>15</v>
      </c>
      <c r="G383" s="286"/>
      <c r="H383" s="326" t="s">
        <v>10</v>
      </c>
      <c r="I383" s="327" t="str">
        <f t="shared" ref="I383" si="48">F383</f>
        <v>kom</v>
      </c>
      <c r="J383" s="294">
        <f t="shared" ref="J383" si="49">G383*E383</f>
        <v>0</v>
      </c>
      <c r="K383" s="320" t="s">
        <v>1</v>
      </c>
    </row>
    <row r="384" spans="3:11">
      <c r="E384" s="323"/>
      <c r="F384" s="324"/>
      <c r="G384" s="289"/>
      <c r="H384" s="326"/>
      <c r="I384" s="327"/>
      <c r="J384" s="325"/>
      <c r="K384" s="320"/>
    </row>
    <row r="385" spans="3:11">
      <c r="C385" s="311" t="s">
        <v>1001</v>
      </c>
      <c r="D385" s="349" t="s">
        <v>1081</v>
      </c>
      <c r="E385" s="313"/>
      <c r="F385" s="314"/>
      <c r="G385" s="275"/>
      <c r="H385" s="313"/>
      <c r="I385" s="315"/>
      <c r="J385" s="313"/>
      <c r="K385" s="316"/>
    </row>
    <row r="386" spans="3:11" ht="54.75" customHeight="1">
      <c r="C386" s="309"/>
      <c r="D386" s="322" t="s">
        <v>908</v>
      </c>
      <c r="F386" s="300"/>
      <c r="G386" s="276"/>
      <c r="I386" s="300"/>
    </row>
    <row r="387" spans="3:11" ht="16.5" customHeight="1">
      <c r="C387" s="302" t="s">
        <v>21</v>
      </c>
      <c r="D387" s="337" t="s">
        <v>1082</v>
      </c>
      <c r="G387" s="276"/>
    </row>
    <row r="388" spans="3:11">
      <c r="C388" s="302" t="s">
        <v>20</v>
      </c>
      <c r="D388" s="354" t="s">
        <v>907</v>
      </c>
      <c r="G388" s="276"/>
    </row>
    <row r="389" spans="3:11">
      <c r="C389" s="302" t="s">
        <v>22</v>
      </c>
      <c r="D389" s="354" t="s">
        <v>1083</v>
      </c>
      <c r="E389" s="356"/>
      <c r="F389" s="357"/>
      <c r="G389" s="377"/>
      <c r="H389" s="356"/>
      <c r="I389" s="358"/>
      <c r="J389" s="356"/>
      <c r="K389" s="356"/>
    </row>
    <row r="390" spans="3:11">
      <c r="D390" s="360" t="s">
        <v>1051</v>
      </c>
      <c r="E390" s="323">
        <v>2</v>
      </c>
      <c r="F390" s="324" t="s">
        <v>15</v>
      </c>
      <c r="G390" s="286"/>
      <c r="H390" s="326" t="s">
        <v>10</v>
      </c>
      <c r="I390" s="327" t="str">
        <f t="shared" ref="I390" si="50">F390</f>
        <v>kom</v>
      </c>
      <c r="J390" s="294">
        <f t="shared" ref="J390" si="51">G390*E390</f>
        <v>0</v>
      </c>
      <c r="K390" s="320" t="s">
        <v>1</v>
      </c>
    </row>
    <row r="391" spans="3:11">
      <c r="E391" s="323"/>
      <c r="F391" s="324"/>
      <c r="G391" s="289"/>
      <c r="H391" s="326"/>
      <c r="I391" s="327"/>
      <c r="J391" s="325"/>
      <c r="K391" s="320"/>
    </row>
    <row r="392" spans="3:11">
      <c r="C392" s="311" t="s">
        <v>1084</v>
      </c>
      <c r="D392" s="349" t="s">
        <v>1085</v>
      </c>
      <c r="E392" s="313"/>
      <c r="F392" s="314"/>
      <c r="G392" s="275"/>
      <c r="H392" s="313"/>
      <c r="I392" s="315"/>
      <c r="J392" s="313"/>
      <c r="K392" s="316"/>
    </row>
    <row r="393" spans="3:11" ht="51" customHeight="1">
      <c r="C393" s="309"/>
      <c r="D393" s="322" t="s">
        <v>1086</v>
      </c>
      <c r="F393" s="300"/>
      <c r="G393" s="276"/>
      <c r="I393" s="300"/>
    </row>
    <row r="394" spans="3:11" ht="16.5" customHeight="1">
      <c r="C394" s="302" t="s">
        <v>21</v>
      </c>
      <c r="D394" s="337" t="s">
        <v>1087</v>
      </c>
      <c r="G394" s="276"/>
    </row>
    <row r="395" spans="3:11">
      <c r="C395" s="302" t="s">
        <v>20</v>
      </c>
      <c r="D395" s="354" t="s">
        <v>1088</v>
      </c>
      <c r="G395" s="276"/>
    </row>
    <row r="396" spans="3:11">
      <c r="C396" s="302" t="s">
        <v>22</v>
      </c>
      <c r="D396" s="354" t="s">
        <v>909</v>
      </c>
      <c r="E396" s="356"/>
      <c r="F396" s="357"/>
      <c r="G396" s="377"/>
      <c r="H396" s="356"/>
      <c r="I396" s="358"/>
      <c r="J396" s="356"/>
      <c r="K396" s="356"/>
    </row>
    <row r="397" spans="3:11">
      <c r="D397" s="360" t="s">
        <v>1051</v>
      </c>
      <c r="E397" s="323">
        <v>1</v>
      </c>
      <c r="F397" s="324" t="s">
        <v>15</v>
      </c>
      <c r="G397" s="286"/>
      <c r="H397" s="326" t="s">
        <v>10</v>
      </c>
      <c r="I397" s="327" t="str">
        <f t="shared" ref="I397" si="52">F397</f>
        <v>kom</v>
      </c>
      <c r="J397" s="294">
        <f t="shared" ref="J397" si="53">G397*E397</f>
        <v>0</v>
      </c>
      <c r="K397" s="320" t="s">
        <v>1</v>
      </c>
    </row>
    <row r="398" spans="3:11">
      <c r="E398" s="323"/>
      <c r="F398" s="324"/>
      <c r="G398" s="289"/>
      <c r="H398" s="326"/>
      <c r="I398" s="327"/>
      <c r="J398" s="325"/>
      <c r="K398" s="320"/>
    </row>
    <row r="399" spans="3:11">
      <c r="E399" s="323"/>
      <c r="F399" s="324"/>
      <c r="G399" s="289"/>
      <c r="H399" s="326"/>
      <c r="I399" s="327"/>
      <c r="J399" s="325"/>
      <c r="K399" s="320"/>
    </row>
    <row r="400" spans="3:11" ht="15.75" thickBot="1">
      <c r="E400" s="323"/>
      <c r="F400" s="324"/>
      <c r="G400" s="289"/>
      <c r="H400" s="326"/>
      <c r="I400" s="327"/>
      <c r="J400" s="325"/>
      <c r="K400" s="320"/>
    </row>
    <row r="401" spans="1:11" ht="15.75" customHeight="1" thickBot="1">
      <c r="A401" s="343" t="str">
        <f>A294</f>
        <v>F</v>
      </c>
      <c r="B401" s="344" t="str">
        <f>B294</f>
        <v>IV</v>
      </c>
      <c r="C401" s="345"/>
      <c r="D401" s="346" t="str">
        <f>D294&amp;" SVEUKUPNO"</f>
        <v>PREKIDAČI I UTIČNICE SVEUKUPNO</v>
      </c>
      <c r="E401" s="431">
        <f>SUM(J295:J400)</f>
        <v>0</v>
      </c>
      <c r="F401" s="431"/>
      <c r="G401" s="431"/>
      <c r="H401" s="431"/>
      <c r="I401" s="431"/>
      <c r="J401" s="431"/>
      <c r="K401" s="347" t="s">
        <v>1</v>
      </c>
    </row>
    <row r="402" spans="1:11">
      <c r="G402" s="276"/>
    </row>
    <row r="403" spans="1:11">
      <c r="A403" s="295" t="s">
        <v>926</v>
      </c>
      <c r="B403" s="295" t="s">
        <v>14</v>
      </c>
      <c r="C403" s="296"/>
      <c r="D403" s="298" t="s">
        <v>1089</v>
      </c>
      <c r="E403" s="298"/>
      <c r="F403" s="299"/>
      <c r="G403" s="292"/>
      <c r="H403" s="298"/>
      <c r="I403" s="296"/>
      <c r="J403" s="298"/>
      <c r="K403" s="298"/>
    </row>
    <row r="404" spans="1:11">
      <c r="G404" s="276"/>
    </row>
    <row r="405" spans="1:11">
      <c r="C405" s="311" t="s">
        <v>1090</v>
      </c>
      <c r="D405" s="349"/>
      <c r="E405" s="313"/>
      <c r="F405" s="314"/>
      <c r="G405" s="275"/>
      <c r="H405" s="313"/>
      <c r="I405" s="315"/>
      <c r="J405" s="313"/>
      <c r="K405" s="316"/>
    </row>
    <row r="406" spans="1:11" ht="51" customHeight="1">
      <c r="C406" s="309"/>
      <c r="D406" s="322" t="s">
        <v>1091</v>
      </c>
      <c r="F406" s="300"/>
      <c r="G406" s="276"/>
      <c r="I406" s="300"/>
    </row>
    <row r="407" spans="1:11">
      <c r="E407" s="323">
        <v>2</v>
      </c>
      <c r="F407" s="324" t="s">
        <v>15</v>
      </c>
      <c r="G407" s="286"/>
      <c r="H407" s="326" t="s">
        <v>10</v>
      </c>
      <c r="I407" s="327" t="str">
        <f t="shared" ref="I407" si="54">F407</f>
        <v>kom</v>
      </c>
      <c r="J407" s="294">
        <f t="shared" ref="J407" si="55">G407*E407</f>
        <v>0</v>
      </c>
      <c r="K407" s="320" t="s">
        <v>1</v>
      </c>
    </row>
    <row r="408" spans="1:11">
      <c r="G408" s="276"/>
    </row>
    <row r="409" spans="1:11">
      <c r="C409" s="311" t="s">
        <v>1092</v>
      </c>
      <c r="D409" s="349"/>
      <c r="E409" s="313"/>
      <c r="F409" s="314"/>
      <c r="G409" s="275"/>
      <c r="H409" s="313"/>
      <c r="I409" s="315"/>
      <c r="J409" s="313"/>
      <c r="K409" s="316"/>
    </row>
    <row r="410" spans="1:11" ht="17.25" customHeight="1">
      <c r="C410" s="309"/>
      <c r="D410" s="322" t="s">
        <v>910</v>
      </c>
      <c r="F410" s="300"/>
      <c r="G410" s="276"/>
      <c r="I410" s="300"/>
    </row>
    <row r="411" spans="1:11">
      <c r="E411" s="323">
        <v>5</v>
      </c>
      <c r="F411" s="324" t="s">
        <v>15</v>
      </c>
      <c r="G411" s="286"/>
      <c r="H411" s="326" t="s">
        <v>10</v>
      </c>
      <c r="I411" s="327" t="str">
        <f t="shared" ref="I411" si="56">F411</f>
        <v>kom</v>
      </c>
      <c r="J411" s="294">
        <f t="shared" ref="J411" si="57">G411*E411</f>
        <v>0</v>
      </c>
      <c r="K411" s="320" t="s">
        <v>1</v>
      </c>
    </row>
    <row r="412" spans="1:11">
      <c r="E412" s="323"/>
      <c r="F412" s="324"/>
      <c r="G412" s="286"/>
      <c r="H412" s="326"/>
      <c r="I412" s="327"/>
      <c r="J412" s="294"/>
      <c r="K412" s="320"/>
    </row>
    <row r="413" spans="1:11">
      <c r="C413" s="311" t="s">
        <v>1093</v>
      </c>
      <c r="D413" s="349"/>
      <c r="E413" s="313"/>
      <c r="F413" s="314"/>
      <c r="G413" s="275"/>
      <c r="H413" s="313"/>
      <c r="I413" s="315"/>
      <c r="J413" s="313"/>
      <c r="K413" s="316"/>
    </row>
    <row r="414" spans="1:11" ht="34.5" customHeight="1">
      <c r="C414" s="309"/>
      <c r="D414" s="322" t="s">
        <v>911</v>
      </c>
      <c r="F414" s="300"/>
      <c r="G414" s="276"/>
      <c r="I414" s="300"/>
    </row>
    <row r="415" spans="1:11">
      <c r="E415" s="323">
        <v>2</v>
      </c>
      <c r="F415" s="324" t="s">
        <v>15</v>
      </c>
      <c r="G415" s="286"/>
      <c r="H415" s="326" t="s">
        <v>10</v>
      </c>
      <c r="I415" s="327" t="str">
        <f t="shared" ref="I415" si="58">F415</f>
        <v>kom</v>
      </c>
      <c r="J415" s="294">
        <f t="shared" ref="J415" si="59">G415*E415</f>
        <v>0</v>
      </c>
      <c r="K415" s="320" t="s">
        <v>1</v>
      </c>
    </row>
    <row r="416" spans="1:11">
      <c r="G416" s="276"/>
    </row>
    <row r="417" spans="3:11">
      <c r="C417" s="311" t="s">
        <v>1094</v>
      </c>
      <c r="D417" s="349"/>
      <c r="E417" s="313"/>
      <c r="F417" s="314"/>
      <c r="G417" s="275"/>
      <c r="H417" s="313"/>
      <c r="I417" s="315"/>
      <c r="J417" s="313"/>
      <c r="K417" s="316"/>
    </row>
    <row r="418" spans="3:11" ht="34.5" customHeight="1">
      <c r="C418" s="309"/>
      <c r="D418" s="322" t="s">
        <v>912</v>
      </c>
      <c r="F418" s="300"/>
      <c r="G418" s="276"/>
      <c r="I418" s="300"/>
    </row>
    <row r="419" spans="3:11">
      <c r="E419" s="323">
        <v>1</v>
      </c>
      <c r="F419" s="324" t="s">
        <v>15</v>
      </c>
      <c r="G419" s="286"/>
      <c r="H419" s="326" t="s">
        <v>10</v>
      </c>
      <c r="I419" s="327" t="str">
        <f t="shared" ref="I419" si="60">F419</f>
        <v>kom</v>
      </c>
      <c r="J419" s="294">
        <f t="shared" ref="J419" si="61">G419*E419</f>
        <v>0</v>
      </c>
      <c r="K419" s="320" t="s">
        <v>1</v>
      </c>
    </row>
    <row r="420" spans="3:11">
      <c r="G420" s="276"/>
    </row>
    <row r="421" spans="3:11">
      <c r="C421" s="311" t="s">
        <v>1095</v>
      </c>
      <c r="D421" s="349"/>
      <c r="E421" s="313"/>
      <c r="F421" s="314"/>
      <c r="G421" s="275"/>
      <c r="H421" s="313"/>
      <c r="I421" s="315"/>
      <c r="J421" s="313"/>
      <c r="K421" s="316"/>
    </row>
    <row r="422" spans="3:11" ht="23.25" customHeight="1">
      <c r="C422" s="309"/>
      <c r="D422" s="322" t="s">
        <v>913</v>
      </c>
      <c r="F422" s="300"/>
      <c r="G422" s="276"/>
      <c r="I422" s="300"/>
    </row>
    <row r="423" spans="3:11">
      <c r="E423" s="323">
        <v>1</v>
      </c>
      <c r="F423" s="324" t="s">
        <v>15</v>
      </c>
      <c r="G423" s="286"/>
      <c r="H423" s="326" t="s">
        <v>10</v>
      </c>
      <c r="I423" s="327" t="str">
        <f t="shared" ref="I423" si="62">F423</f>
        <v>kom</v>
      </c>
      <c r="J423" s="294">
        <f t="shared" ref="J423" si="63">G423*E423</f>
        <v>0</v>
      </c>
      <c r="K423" s="320" t="s">
        <v>1</v>
      </c>
    </row>
    <row r="424" spans="3:11">
      <c r="E424" s="323"/>
      <c r="F424" s="324"/>
      <c r="G424" s="289"/>
      <c r="H424" s="326"/>
      <c r="I424" s="327"/>
      <c r="J424" s="325"/>
      <c r="K424" s="320"/>
    </row>
    <row r="425" spans="3:11">
      <c r="C425" s="311" t="s">
        <v>1096</v>
      </c>
      <c r="D425" s="349"/>
      <c r="E425" s="313"/>
      <c r="F425" s="314"/>
      <c r="G425" s="275"/>
      <c r="H425" s="313"/>
      <c r="I425" s="315"/>
      <c r="J425" s="313"/>
      <c r="K425" s="316"/>
    </row>
    <row r="426" spans="3:11" ht="32.25" customHeight="1">
      <c r="C426" s="309"/>
      <c r="D426" s="322" t="s">
        <v>914</v>
      </c>
      <c r="F426" s="300"/>
      <c r="G426" s="276"/>
      <c r="I426" s="300"/>
    </row>
    <row r="427" spans="3:11">
      <c r="E427" s="323">
        <v>3</v>
      </c>
      <c r="F427" s="324" t="s">
        <v>15</v>
      </c>
      <c r="G427" s="286"/>
      <c r="H427" s="326" t="s">
        <v>10</v>
      </c>
      <c r="I427" s="327" t="str">
        <f t="shared" ref="I427" si="64">F427</f>
        <v>kom</v>
      </c>
      <c r="J427" s="294">
        <f t="shared" ref="J427" si="65">G427*E427</f>
        <v>0</v>
      </c>
      <c r="K427" s="320" t="s">
        <v>1</v>
      </c>
    </row>
    <row r="428" spans="3:11">
      <c r="E428" s="323"/>
      <c r="F428" s="324"/>
      <c r="G428" s="289"/>
      <c r="H428" s="326"/>
      <c r="I428" s="327"/>
      <c r="J428" s="325"/>
      <c r="K428" s="320"/>
    </row>
    <row r="429" spans="3:11">
      <c r="C429" s="311" t="s">
        <v>1097</v>
      </c>
      <c r="D429" s="349"/>
      <c r="E429" s="313"/>
      <c r="F429" s="314"/>
      <c r="G429" s="275"/>
      <c r="H429" s="313"/>
      <c r="I429" s="315"/>
      <c r="J429" s="313"/>
      <c r="K429" s="316"/>
    </row>
    <row r="430" spans="3:11" ht="32.25" customHeight="1">
      <c r="C430" s="309"/>
      <c r="D430" s="322" t="s">
        <v>1098</v>
      </c>
      <c r="F430" s="300"/>
      <c r="G430" s="276"/>
      <c r="I430" s="300"/>
    </row>
    <row r="431" spans="3:11">
      <c r="E431" s="323">
        <v>3</v>
      </c>
      <c r="F431" s="324" t="s">
        <v>15</v>
      </c>
      <c r="G431" s="286"/>
      <c r="H431" s="326" t="s">
        <v>10</v>
      </c>
      <c r="I431" s="327" t="str">
        <f t="shared" ref="I431" si="66">F431</f>
        <v>kom</v>
      </c>
      <c r="J431" s="294">
        <f t="shared" ref="J431" si="67">G431*E431</f>
        <v>0</v>
      </c>
      <c r="K431" s="320" t="s">
        <v>1</v>
      </c>
    </row>
    <row r="432" spans="3:11">
      <c r="E432" s="323"/>
      <c r="F432" s="324"/>
      <c r="G432" s="289"/>
      <c r="H432" s="326"/>
      <c r="I432" s="327"/>
      <c r="J432" s="325"/>
      <c r="K432" s="320"/>
    </row>
    <row r="433" spans="3:11">
      <c r="C433" s="311" t="s">
        <v>1099</v>
      </c>
      <c r="D433" s="349"/>
      <c r="E433" s="313"/>
      <c r="F433" s="314"/>
      <c r="G433" s="275"/>
      <c r="H433" s="313"/>
      <c r="I433" s="315"/>
      <c r="J433" s="313"/>
      <c r="K433" s="316"/>
    </row>
    <row r="434" spans="3:11" ht="19.5" customHeight="1">
      <c r="C434" s="309"/>
      <c r="D434" s="322" t="s">
        <v>1100</v>
      </c>
      <c r="F434" s="300"/>
      <c r="G434" s="276"/>
      <c r="I434" s="300"/>
    </row>
    <row r="435" spans="3:11" ht="15.75" customHeight="1">
      <c r="C435" s="309" t="s">
        <v>21</v>
      </c>
      <c r="D435" s="350" t="s">
        <v>915</v>
      </c>
      <c r="E435" s="323">
        <v>30</v>
      </c>
      <c r="F435" s="324" t="s">
        <v>270</v>
      </c>
      <c r="G435" s="286"/>
      <c r="H435" s="326" t="s">
        <v>10</v>
      </c>
      <c r="I435" s="327" t="str">
        <f t="shared" ref="I435:I436" si="68">F435</f>
        <v>m</v>
      </c>
      <c r="J435" s="294">
        <f t="shared" ref="J435:J436" si="69">G435*E435</f>
        <v>0</v>
      </c>
      <c r="K435" s="320" t="s">
        <v>1</v>
      </c>
    </row>
    <row r="436" spans="3:11">
      <c r="C436" s="309" t="s">
        <v>20</v>
      </c>
      <c r="D436" s="350" t="s">
        <v>1101</v>
      </c>
      <c r="E436" s="323">
        <v>100</v>
      </c>
      <c r="F436" s="324" t="s">
        <v>270</v>
      </c>
      <c r="G436" s="286"/>
      <c r="H436" s="326" t="s">
        <v>10</v>
      </c>
      <c r="I436" s="327" t="str">
        <f t="shared" si="68"/>
        <v>m</v>
      </c>
      <c r="J436" s="294">
        <f t="shared" si="69"/>
        <v>0</v>
      </c>
      <c r="K436" s="320" t="s">
        <v>1</v>
      </c>
    </row>
    <row r="437" spans="3:11">
      <c r="E437" s="323"/>
      <c r="F437" s="324"/>
      <c r="G437" s="289"/>
      <c r="H437" s="326"/>
      <c r="I437" s="327"/>
      <c r="J437" s="325"/>
      <c r="K437" s="320"/>
    </row>
    <row r="438" spans="3:11">
      <c r="C438" s="311" t="s">
        <v>1102</v>
      </c>
      <c r="D438" s="349"/>
      <c r="E438" s="313"/>
      <c r="F438" s="314"/>
      <c r="G438" s="275"/>
      <c r="H438" s="313"/>
      <c r="I438" s="315"/>
      <c r="J438" s="313"/>
      <c r="K438" s="316"/>
    </row>
    <row r="439" spans="3:11" ht="33.75" customHeight="1">
      <c r="C439" s="309"/>
      <c r="D439" s="322" t="s">
        <v>1103</v>
      </c>
      <c r="F439" s="300"/>
      <c r="G439" s="276"/>
      <c r="I439" s="300"/>
    </row>
    <row r="440" spans="3:11" ht="15.75" customHeight="1">
      <c r="C440" s="309"/>
      <c r="D440" s="350"/>
      <c r="E440" s="323">
        <v>50</v>
      </c>
      <c r="F440" s="324" t="s">
        <v>270</v>
      </c>
      <c r="G440" s="286"/>
      <c r="H440" s="326" t="s">
        <v>10</v>
      </c>
      <c r="I440" s="327" t="str">
        <f t="shared" ref="I440" si="70">F440</f>
        <v>m</v>
      </c>
      <c r="J440" s="294">
        <f t="shared" ref="J440" si="71">G440*E440</f>
        <v>0</v>
      </c>
      <c r="K440" s="320" t="s">
        <v>1</v>
      </c>
    </row>
    <row r="441" spans="3:11">
      <c r="E441" s="323"/>
      <c r="F441" s="324"/>
      <c r="G441" s="289"/>
      <c r="H441" s="326"/>
      <c r="I441" s="327"/>
      <c r="J441" s="325"/>
      <c r="K441" s="320"/>
    </row>
    <row r="442" spans="3:11">
      <c r="C442" s="311" t="s">
        <v>1104</v>
      </c>
      <c r="D442" s="349"/>
      <c r="E442" s="313"/>
      <c r="F442" s="314"/>
      <c r="G442" s="275"/>
      <c r="H442" s="313"/>
      <c r="I442" s="315"/>
      <c r="J442" s="313"/>
      <c r="K442" s="316"/>
    </row>
    <row r="443" spans="3:11" ht="33.75" customHeight="1">
      <c r="C443" s="309"/>
      <c r="D443" s="322" t="s">
        <v>1105</v>
      </c>
      <c r="F443" s="300"/>
      <c r="G443" s="276"/>
      <c r="I443" s="300"/>
    </row>
    <row r="444" spans="3:11" ht="15.75" customHeight="1">
      <c r="C444" s="309"/>
      <c r="D444" s="350"/>
      <c r="E444" s="323">
        <v>75</v>
      </c>
      <c r="F444" s="324" t="s">
        <v>270</v>
      </c>
      <c r="G444" s="286"/>
      <c r="H444" s="326" t="s">
        <v>10</v>
      </c>
      <c r="I444" s="327" t="str">
        <f t="shared" ref="I444" si="72">F444</f>
        <v>m</v>
      </c>
      <c r="J444" s="294">
        <f t="shared" ref="J444" si="73">G444*E444</f>
        <v>0</v>
      </c>
      <c r="K444" s="320" t="s">
        <v>1</v>
      </c>
    </row>
    <row r="445" spans="3:11">
      <c r="E445" s="323"/>
      <c r="F445" s="324"/>
      <c r="G445" s="289"/>
      <c r="H445" s="326"/>
      <c r="I445" s="327"/>
      <c r="J445" s="325"/>
      <c r="K445" s="320"/>
    </row>
    <row r="446" spans="3:11">
      <c r="C446" s="311" t="s">
        <v>1106</v>
      </c>
      <c r="D446" s="349"/>
      <c r="E446" s="313"/>
      <c r="F446" s="314"/>
      <c r="G446" s="275"/>
      <c r="H446" s="313"/>
      <c r="I446" s="315"/>
      <c r="J446" s="313"/>
      <c r="K446" s="316"/>
    </row>
    <row r="447" spans="3:11" ht="18.75" customHeight="1">
      <c r="C447" s="309"/>
      <c r="D447" s="322" t="s">
        <v>916</v>
      </c>
      <c r="F447" s="300"/>
      <c r="G447" s="276"/>
      <c r="I447" s="300"/>
    </row>
    <row r="448" spans="3:11" ht="15.75" customHeight="1">
      <c r="C448" s="309"/>
      <c r="D448" s="350"/>
      <c r="E448" s="323">
        <v>100</v>
      </c>
      <c r="F448" s="324" t="s">
        <v>270</v>
      </c>
      <c r="G448" s="286"/>
      <c r="H448" s="326" t="s">
        <v>10</v>
      </c>
      <c r="I448" s="327" t="str">
        <f t="shared" ref="I448" si="74">F448</f>
        <v>m</v>
      </c>
      <c r="J448" s="294">
        <f t="shared" ref="J448" si="75">G448*E448</f>
        <v>0</v>
      </c>
      <c r="K448" s="320" t="s">
        <v>1</v>
      </c>
    </row>
    <row r="449" spans="1:11">
      <c r="E449" s="323"/>
      <c r="F449" s="324"/>
      <c r="G449" s="289"/>
      <c r="H449" s="326"/>
      <c r="I449" s="327"/>
      <c r="J449" s="325"/>
      <c r="K449" s="320"/>
    </row>
    <row r="450" spans="1:11">
      <c r="C450" s="311" t="s">
        <v>1107</v>
      </c>
      <c r="D450" s="349"/>
      <c r="E450" s="313"/>
      <c r="F450" s="314"/>
      <c r="G450" s="275"/>
      <c r="H450" s="313"/>
      <c r="I450" s="315"/>
      <c r="J450" s="313"/>
      <c r="K450" s="316"/>
    </row>
    <row r="451" spans="1:11" ht="18.75" customHeight="1">
      <c r="C451" s="309"/>
      <c r="D451" s="322" t="s">
        <v>1108</v>
      </c>
      <c r="F451" s="300"/>
      <c r="G451" s="276"/>
      <c r="I451" s="300"/>
    </row>
    <row r="452" spans="1:11" ht="15.75" customHeight="1">
      <c r="C452" s="309"/>
      <c r="D452" s="350"/>
      <c r="E452" s="323">
        <v>1</v>
      </c>
      <c r="F452" s="324" t="s">
        <v>118</v>
      </c>
      <c r="G452" s="286"/>
      <c r="H452" s="326" t="s">
        <v>10</v>
      </c>
      <c r="I452" s="327" t="str">
        <f t="shared" ref="I452" si="76">F452</f>
        <v>paušal</v>
      </c>
      <c r="J452" s="294">
        <f t="shared" ref="J452" si="77">G452*E452</f>
        <v>0</v>
      </c>
      <c r="K452" s="320" t="s">
        <v>1</v>
      </c>
    </row>
    <row r="453" spans="1:11" ht="16.5" customHeight="1">
      <c r="E453" s="323"/>
      <c r="F453" s="324"/>
      <c r="G453" s="289"/>
      <c r="H453" s="326"/>
      <c r="I453" s="327"/>
      <c r="J453" s="325"/>
      <c r="K453" s="320"/>
    </row>
    <row r="454" spans="1:11" ht="15.75" thickBot="1">
      <c r="E454" s="323"/>
      <c r="F454" s="324"/>
      <c r="G454" s="289"/>
      <c r="H454" s="326"/>
      <c r="I454" s="327"/>
      <c r="J454" s="325"/>
      <c r="K454" s="320"/>
    </row>
    <row r="455" spans="1:11" ht="15.75" customHeight="1" thickBot="1">
      <c r="A455" s="343" t="str">
        <f>A403</f>
        <v>F</v>
      </c>
      <c r="B455" s="344" t="str">
        <f>B403</f>
        <v>V</v>
      </c>
      <c r="C455" s="345"/>
      <c r="D455" s="346" t="str">
        <f>D403&amp;" SVEUKUPNO"</f>
        <v>INSTALACIJA VIDEOPORTAFONA SVEUKUPNO</v>
      </c>
      <c r="E455" s="431">
        <f>SUM(J404:J454)</f>
        <v>0</v>
      </c>
      <c r="F455" s="431"/>
      <c r="G455" s="431"/>
      <c r="H455" s="431"/>
      <c r="I455" s="431"/>
      <c r="J455" s="431"/>
      <c r="K455" s="347" t="s">
        <v>1</v>
      </c>
    </row>
    <row r="456" spans="1:11">
      <c r="E456" s="323"/>
      <c r="F456" s="324"/>
      <c r="G456" s="289"/>
      <c r="H456" s="326"/>
      <c r="I456" s="327"/>
      <c r="J456" s="325"/>
      <c r="K456" s="320"/>
    </row>
    <row r="457" spans="1:11">
      <c r="A457" s="295" t="s">
        <v>926</v>
      </c>
      <c r="B457" s="295" t="s">
        <v>132</v>
      </c>
      <c r="C457" s="296"/>
      <c r="D457" s="298" t="s">
        <v>917</v>
      </c>
      <c r="E457" s="298"/>
      <c r="F457" s="299"/>
      <c r="G457" s="292"/>
      <c r="H457" s="298"/>
      <c r="I457" s="296"/>
      <c r="J457" s="298"/>
      <c r="K457" s="298"/>
    </row>
    <row r="458" spans="1:11">
      <c r="G458" s="276"/>
    </row>
    <row r="459" spans="1:11">
      <c r="C459" s="311" t="s">
        <v>1109</v>
      </c>
      <c r="D459" s="349"/>
      <c r="E459" s="313"/>
      <c r="F459" s="314"/>
      <c r="G459" s="275"/>
      <c r="H459" s="313"/>
      <c r="I459" s="315"/>
      <c r="J459" s="313"/>
      <c r="K459" s="316"/>
    </row>
    <row r="460" spans="1:11" ht="36" customHeight="1">
      <c r="C460" s="309"/>
      <c r="D460" s="322" t="s">
        <v>918</v>
      </c>
      <c r="F460" s="300"/>
      <c r="G460" s="276"/>
      <c r="I460" s="300"/>
    </row>
    <row r="461" spans="1:11">
      <c r="E461" s="323">
        <v>50</v>
      </c>
      <c r="F461" s="324" t="s">
        <v>270</v>
      </c>
      <c r="G461" s="286"/>
      <c r="H461" s="326" t="s">
        <v>10</v>
      </c>
      <c r="I461" s="327" t="str">
        <f t="shared" ref="I461" si="78">F461</f>
        <v>m</v>
      </c>
      <c r="J461" s="294">
        <f t="shared" ref="J461" si="79">G461*E461</f>
        <v>0</v>
      </c>
      <c r="K461" s="320" t="s">
        <v>1</v>
      </c>
    </row>
    <row r="462" spans="1:11">
      <c r="E462" s="323"/>
      <c r="F462" s="324"/>
      <c r="G462" s="286"/>
      <c r="H462" s="326"/>
      <c r="I462" s="327"/>
      <c r="J462" s="294"/>
      <c r="K462" s="320"/>
    </row>
    <row r="463" spans="1:11">
      <c r="C463" s="311" t="s">
        <v>1110</v>
      </c>
      <c r="D463" s="349"/>
      <c r="E463" s="313"/>
      <c r="F463" s="314"/>
      <c r="G463" s="275"/>
      <c r="H463" s="313"/>
      <c r="I463" s="315"/>
      <c r="J463" s="313"/>
      <c r="K463" s="316"/>
    </row>
    <row r="464" spans="1:11" ht="36" customHeight="1">
      <c r="C464" s="309"/>
      <c r="D464" s="322" t="s">
        <v>919</v>
      </c>
      <c r="F464" s="300"/>
      <c r="G464" s="276"/>
      <c r="I464" s="300"/>
    </row>
    <row r="465" spans="3:11">
      <c r="E465" s="323">
        <v>40</v>
      </c>
      <c r="F465" s="324" t="s">
        <v>270</v>
      </c>
      <c r="G465" s="286"/>
      <c r="H465" s="326" t="s">
        <v>10</v>
      </c>
      <c r="I465" s="327" t="str">
        <f t="shared" ref="I465" si="80">F465</f>
        <v>m</v>
      </c>
      <c r="J465" s="294">
        <f t="shared" ref="J465" si="81">G465*E465</f>
        <v>0</v>
      </c>
      <c r="K465" s="320" t="s">
        <v>1</v>
      </c>
    </row>
    <row r="466" spans="3:11">
      <c r="E466" s="323"/>
      <c r="F466" s="324"/>
      <c r="G466" s="289"/>
      <c r="H466" s="326"/>
      <c r="I466" s="327"/>
      <c r="J466" s="325"/>
      <c r="K466" s="320"/>
    </row>
    <row r="467" spans="3:11">
      <c r="C467" s="311" t="s">
        <v>1111</v>
      </c>
      <c r="D467" s="349"/>
      <c r="E467" s="313"/>
      <c r="F467" s="314"/>
      <c r="G467" s="275"/>
      <c r="H467" s="313"/>
      <c r="I467" s="315"/>
      <c r="J467" s="313"/>
      <c r="K467" s="316"/>
    </row>
    <row r="468" spans="3:11" ht="21" customHeight="1">
      <c r="C468" s="309"/>
      <c r="D468" s="322" t="s">
        <v>920</v>
      </c>
      <c r="F468" s="300"/>
      <c r="G468" s="276"/>
      <c r="I468" s="300"/>
    </row>
    <row r="469" spans="3:11">
      <c r="E469" s="323">
        <v>40</v>
      </c>
      <c r="F469" s="324" t="s">
        <v>270</v>
      </c>
      <c r="G469" s="286"/>
      <c r="H469" s="326" t="s">
        <v>10</v>
      </c>
      <c r="I469" s="327" t="str">
        <f t="shared" ref="I469" si="82">F469</f>
        <v>m</v>
      </c>
      <c r="J469" s="294">
        <f t="shared" ref="J469" si="83">G469*E469</f>
        <v>0</v>
      </c>
      <c r="K469" s="320" t="s">
        <v>1</v>
      </c>
    </row>
    <row r="470" spans="3:11">
      <c r="E470" s="323"/>
      <c r="F470" s="324"/>
      <c r="G470" s="289"/>
      <c r="H470" s="326"/>
      <c r="I470" s="327"/>
      <c r="J470" s="325"/>
      <c r="K470" s="320"/>
    </row>
    <row r="471" spans="3:11">
      <c r="C471" s="311" t="s">
        <v>1112</v>
      </c>
      <c r="D471" s="349"/>
      <c r="E471" s="313"/>
      <c r="F471" s="314"/>
      <c r="G471" s="275"/>
      <c r="H471" s="313"/>
      <c r="I471" s="315"/>
      <c r="J471" s="313"/>
      <c r="K471" s="316"/>
    </row>
    <row r="472" spans="3:11" ht="48.75" customHeight="1">
      <c r="C472" s="309"/>
      <c r="D472" s="322" t="s">
        <v>1113</v>
      </c>
      <c r="F472" s="300"/>
      <c r="G472" s="276"/>
      <c r="I472" s="300"/>
    </row>
    <row r="473" spans="3:11">
      <c r="E473" s="323">
        <v>8</v>
      </c>
      <c r="F473" s="324" t="s">
        <v>15</v>
      </c>
      <c r="G473" s="286"/>
      <c r="H473" s="326" t="s">
        <v>10</v>
      </c>
      <c r="I473" s="327" t="str">
        <f t="shared" ref="I473" si="84">F473</f>
        <v>kom</v>
      </c>
      <c r="J473" s="294">
        <f t="shared" ref="J473" si="85">G473*E473</f>
        <v>0</v>
      </c>
      <c r="K473" s="320" t="s">
        <v>1</v>
      </c>
    </row>
    <row r="474" spans="3:11">
      <c r="E474" s="323"/>
      <c r="F474" s="324"/>
      <c r="G474" s="289"/>
      <c r="H474" s="326"/>
      <c r="I474" s="327"/>
      <c r="J474" s="325"/>
      <c r="K474" s="320"/>
    </row>
    <row r="475" spans="3:11">
      <c r="C475" s="311" t="s">
        <v>1114</v>
      </c>
      <c r="D475" s="349"/>
      <c r="E475" s="313"/>
      <c r="F475" s="314"/>
      <c r="G475" s="275"/>
      <c r="H475" s="313"/>
      <c r="I475" s="315"/>
      <c r="J475" s="313"/>
      <c r="K475" s="316"/>
    </row>
    <row r="476" spans="3:11" ht="84" customHeight="1">
      <c r="C476" s="309"/>
      <c r="D476" s="322" t="s">
        <v>1115</v>
      </c>
      <c r="F476" s="300"/>
      <c r="G476" s="276"/>
      <c r="I476" s="300"/>
    </row>
    <row r="477" spans="3:11">
      <c r="E477" s="323">
        <v>4</v>
      </c>
      <c r="F477" s="324" t="s">
        <v>15</v>
      </c>
      <c r="G477" s="286"/>
      <c r="H477" s="326" t="s">
        <v>10</v>
      </c>
      <c r="I477" s="327" t="str">
        <f t="shared" ref="I477" si="86">F477</f>
        <v>kom</v>
      </c>
      <c r="J477" s="294">
        <f t="shared" ref="J477" si="87">G477*E477</f>
        <v>0</v>
      </c>
      <c r="K477" s="320" t="s">
        <v>1</v>
      </c>
    </row>
    <row r="478" spans="3:11">
      <c r="E478" s="323"/>
      <c r="F478" s="324"/>
      <c r="G478" s="289"/>
      <c r="H478" s="326"/>
      <c r="I478" s="327"/>
      <c r="J478" s="325"/>
      <c r="K478" s="320"/>
    </row>
    <row r="479" spans="3:11">
      <c r="C479" s="311" t="s">
        <v>1116</v>
      </c>
      <c r="D479" s="349"/>
      <c r="E479" s="313"/>
      <c r="F479" s="314"/>
      <c r="G479" s="275"/>
      <c r="H479" s="313"/>
      <c r="I479" s="315"/>
      <c r="J479" s="313"/>
      <c r="K479" s="316"/>
    </row>
    <row r="480" spans="3:11" ht="18" customHeight="1">
      <c r="C480" s="309"/>
      <c r="D480" s="322" t="s">
        <v>921</v>
      </c>
      <c r="F480" s="300"/>
      <c r="G480" s="276"/>
      <c r="I480" s="300"/>
    </row>
    <row r="481" spans="1:11">
      <c r="E481" s="323">
        <v>8</v>
      </c>
      <c r="F481" s="324" t="s">
        <v>15</v>
      </c>
      <c r="G481" s="286"/>
      <c r="H481" s="326" t="s">
        <v>10</v>
      </c>
      <c r="I481" s="327" t="str">
        <f t="shared" ref="I481" si="88">F481</f>
        <v>kom</v>
      </c>
      <c r="J481" s="294">
        <f t="shared" ref="J481" si="89">G481*E481</f>
        <v>0</v>
      </c>
      <c r="K481" s="320" t="s">
        <v>1</v>
      </c>
    </row>
    <row r="482" spans="1:11">
      <c r="E482" s="323"/>
      <c r="F482" s="324"/>
      <c r="G482" s="289"/>
      <c r="H482" s="326"/>
      <c r="I482" s="327"/>
      <c r="J482" s="325"/>
      <c r="K482" s="320"/>
    </row>
    <row r="483" spans="1:11">
      <c r="C483" s="311" t="s">
        <v>1117</v>
      </c>
      <c r="D483" s="349"/>
      <c r="E483" s="313"/>
      <c r="F483" s="314"/>
      <c r="G483" s="275"/>
      <c r="H483" s="313"/>
      <c r="I483" s="315"/>
      <c r="J483" s="313"/>
      <c r="K483" s="316"/>
    </row>
    <row r="484" spans="1:11" ht="30.75" customHeight="1">
      <c r="C484" s="309"/>
      <c r="D484" s="348" t="s">
        <v>1118</v>
      </c>
      <c r="F484" s="300"/>
      <c r="G484" s="276"/>
      <c r="I484" s="300"/>
    </row>
    <row r="485" spans="1:11">
      <c r="E485" s="323">
        <v>5</v>
      </c>
      <c r="F485" s="324" t="s">
        <v>15</v>
      </c>
      <c r="G485" s="286"/>
      <c r="H485" s="326" t="s">
        <v>10</v>
      </c>
      <c r="I485" s="327" t="str">
        <f t="shared" ref="I485" si="90">F485</f>
        <v>kom</v>
      </c>
      <c r="J485" s="294">
        <f t="shared" ref="J485" si="91">G485*E485</f>
        <v>0</v>
      </c>
      <c r="K485" s="320" t="s">
        <v>1</v>
      </c>
    </row>
    <row r="486" spans="1:11">
      <c r="E486" s="323"/>
      <c r="F486" s="324"/>
      <c r="G486" s="289"/>
      <c r="H486" s="326"/>
      <c r="I486" s="327"/>
      <c r="J486" s="325"/>
      <c r="K486" s="320"/>
    </row>
    <row r="487" spans="1:11">
      <c r="C487" s="311" t="s">
        <v>1119</v>
      </c>
      <c r="D487" s="349"/>
      <c r="E487" s="313"/>
      <c r="F487" s="314"/>
      <c r="G487" s="275"/>
      <c r="H487" s="313"/>
      <c r="I487" s="315"/>
      <c r="J487" s="313"/>
      <c r="K487" s="316"/>
    </row>
    <row r="488" spans="1:11" ht="18" customHeight="1">
      <c r="C488" s="309"/>
      <c r="D488" s="322" t="s">
        <v>922</v>
      </c>
      <c r="F488" s="300"/>
      <c r="G488" s="276"/>
      <c r="I488" s="300"/>
    </row>
    <row r="489" spans="1:11">
      <c r="E489" s="323">
        <v>1</v>
      </c>
      <c r="F489" s="324" t="s">
        <v>15</v>
      </c>
      <c r="G489" s="286"/>
      <c r="H489" s="326" t="s">
        <v>10</v>
      </c>
      <c r="I489" s="327" t="str">
        <f t="shared" ref="I489" si="92">F489</f>
        <v>kom</v>
      </c>
      <c r="J489" s="294">
        <f t="shared" ref="J489" si="93">G489*E489</f>
        <v>0</v>
      </c>
      <c r="K489" s="320" t="s">
        <v>1</v>
      </c>
    </row>
    <row r="490" spans="1:11">
      <c r="E490" s="323"/>
      <c r="F490" s="324"/>
      <c r="G490" s="289"/>
      <c r="H490" s="326"/>
      <c r="I490" s="327"/>
      <c r="J490" s="325"/>
      <c r="K490" s="320"/>
    </row>
    <row r="491" spans="1:11">
      <c r="C491" s="311" t="s">
        <v>1120</v>
      </c>
      <c r="D491" s="349"/>
      <c r="E491" s="313"/>
      <c r="F491" s="314"/>
      <c r="G491" s="275"/>
      <c r="H491" s="313"/>
      <c r="I491" s="315"/>
      <c r="J491" s="313"/>
      <c r="K491" s="316"/>
    </row>
    <row r="492" spans="1:11" ht="18" customHeight="1">
      <c r="C492" s="309"/>
      <c r="D492" s="322" t="s">
        <v>923</v>
      </c>
      <c r="F492" s="300"/>
      <c r="G492" s="276"/>
      <c r="I492" s="300"/>
    </row>
    <row r="493" spans="1:11">
      <c r="E493" s="323">
        <v>1</v>
      </c>
      <c r="F493" s="324" t="s">
        <v>15</v>
      </c>
      <c r="G493" s="286"/>
      <c r="H493" s="326" t="s">
        <v>10</v>
      </c>
      <c r="I493" s="327" t="str">
        <f t="shared" ref="I493" si="94">F493</f>
        <v>kom</v>
      </c>
      <c r="J493" s="294">
        <f t="shared" ref="J493" si="95">G493*E493</f>
        <v>0</v>
      </c>
      <c r="K493" s="320" t="s">
        <v>1</v>
      </c>
    </row>
    <row r="494" spans="1:11" ht="15.75" thickBot="1">
      <c r="E494" s="323"/>
      <c r="F494" s="324"/>
      <c r="G494" s="289"/>
      <c r="H494" s="326"/>
      <c r="I494" s="327"/>
      <c r="J494" s="325"/>
      <c r="K494" s="320"/>
    </row>
    <row r="495" spans="1:11" ht="15.75" customHeight="1" thickBot="1">
      <c r="A495" s="343" t="str">
        <f>A457</f>
        <v>F</v>
      </c>
      <c r="B495" s="344" t="str">
        <f>B457</f>
        <v>VI</v>
      </c>
      <c r="C495" s="345"/>
      <c r="D495" s="346" t="str">
        <f>D457&amp;" SVEUKUPNO"</f>
        <v>INSTALACIJA I IZJEDNAČENJE POTENCIJALA I GROMOBRANA SVEUKUPNO</v>
      </c>
      <c r="E495" s="431">
        <f>SUM(J458:J494)</f>
        <v>0</v>
      </c>
      <c r="F495" s="431"/>
      <c r="G495" s="431"/>
      <c r="H495" s="431"/>
      <c r="I495" s="431"/>
      <c r="J495" s="431"/>
      <c r="K495" s="347" t="s">
        <v>1</v>
      </c>
    </row>
    <row r="496" spans="1:11" s="387" customFormat="1" ht="15.75" customHeight="1">
      <c r="A496" s="383"/>
      <c r="B496" s="383"/>
      <c r="C496" s="384"/>
      <c r="D496" s="385"/>
      <c r="E496" s="386"/>
      <c r="F496" s="386"/>
      <c r="G496" s="386"/>
      <c r="H496" s="386"/>
      <c r="I496" s="386"/>
      <c r="J496" s="386"/>
      <c r="K496" s="385"/>
    </row>
    <row r="497" spans="1:11">
      <c r="A497" s="295" t="s">
        <v>926</v>
      </c>
      <c r="B497" s="295" t="s">
        <v>91</v>
      </c>
      <c r="C497" s="296"/>
      <c r="D497" s="298" t="s">
        <v>927</v>
      </c>
      <c r="E497" s="298"/>
      <c r="F497" s="299"/>
      <c r="G497" s="298"/>
      <c r="H497" s="298"/>
      <c r="I497" s="296"/>
      <c r="J497" s="298"/>
      <c r="K497" s="298"/>
    </row>
    <row r="498" spans="1:11">
      <c r="G498" s="276"/>
    </row>
    <row r="499" spans="1:11">
      <c r="C499" s="311" t="s">
        <v>1121</v>
      </c>
      <c r="D499" s="349"/>
      <c r="E499" s="313"/>
      <c r="F499" s="314"/>
      <c r="G499" s="275"/>
      <c r="H499" s="313"/>
      <c r="I499" s="315"/>
      <c r="J499" s="313"/>
      <c r="K499" s="316"/>
    </row>
    <row r="500" spans="1:11" ht="45.75" customHeight="1">
      <c r="C500" s="309"/>
      <c r="D500" s="322" t="s">
        <v>938</v>
      </c>
      <c r="F500" s="300"/>
      <c r="G500" s="276"/>
      <c r="I500" s="300"/>
    </row>
    <row r="501" spans="1:11">
      <c r="E501" s="323">
        <v>1</v>
      </c>
      <c r="F501" s="324" t="s">
        <v>15</v>
      </c>
      <c r="G501" s="286"/>
      <c r="H501" s="326" t="s">
        <v>10</v>
      </c>
      <c r="I501" s="327" t="str">
        <f t="shared" ref="I501" si="96">F501</f>
        <v>kom</v>
      </c>
      <c r="J501" s="294">
        <f t="shared" ref="J501" si="97">G501*E501</f>
        <v>0</v>
      </c>
      <c r="K501" s="320" t="s">
        <v>1</v>
      </c>
    </row>
    <row r="502" spans="1:11">
      <c r="E502" s="323"/>
      <c r="F502" s="324"/>
      <c r="G502" s="286"/>
      <c r="H502" s="326"/>
      <c r="I502" s="327"/>
      <c r="J502" s="294"/>
      <c r="K502" s="320"/>
    </row>
    <row r="503" spans="1:11">
      <c r="C503" s="311" t="s">
        <v>1122</v>
      </c>
      <c r="D503" s="349"/>
      <c r="E503" s="313"/>
      <c r="F503" s="314"/>
      <c r="G503" s="275"/>
      <c r="H503" s="313"/>
      <c r="I503" s="315"/>
      <c r="J503" s="313"/>
      <c r="K503" s="316"/>
    </row>
    <row r="504" spans="1:11" ht="45.75" customHeight="1">
      <c r="C504" s="309"/>
      <c r="D504" s="322" t="s">
        <v>939</v>
      </c>
      <c r="F504" s="300"/>
      <c r="G504" s="276"/>
      <c r="I504" s="300"/>
    </row>
    <row r="505" spans="1:11">
      <c r="E505" s="323">
        <v>3</v>
      </c>
      <c r="F505" s="324" t="s">
        <v>15</v>
      </c>
      <c r="G505" s="286"/>
      <c r="H505" s="326" t="s">
        <v>10</v>
      </c>
      <c r="I505" s="327" t="str">
        <f t="shared" ref="I505" si="98">F505</f>
        <v>kom</v>
      </c>
      <c r="J505" s="294">
        <f t="shared" ref="J505" si="99">G505*E505</f>
        <v>0</v>
      </c>
      <c r="K505" s="320" t="s">
        <v>1</v>
      </c>
    </row>
    <row r="506" spans="1:11">
      <c r="E506" s="323"/>
      <c r="F506" s="324"/>
      <c r="G506" s="286"/>
      <c r="H506" s="326"/>
      <c r="I506" s="327"/>
      <c r="J506" s="294"/>
      <c r="K506" s="320"/>
    </row>
    <row r="507" spans="1:11">
      <c r="C507" s="311" t="s">
        <v>1123</v>
      </c>
      <c r="D507" s="349"/>
      <c r="E507" s="313"/>
      <c r="F507" s="314"/>
      <c r="G507" s="275"/>
      <c r="H507" s="313"/>
      <c r="I507" s="315"/>
      <c r="J507" s="313"/>
      <c r="K507" s="316"/>
    </row>
    <row r="508" spans="1:11" ht="33" customHeight="1">
      <c r="C508" s="309"/>
      <c r="D508" s="322" t="s">
        <v>940</v>
      </c>
      <c r="F508" s="300"/>
      <c r="G508" s="276"/>
      <c r="I508" s="300"/>
    </row>
    <row r="509" spans="1:11">
      <c r="E509" s="323">
        <v>1</v>
      </c>
      <c r="F509" s="324" t="s">
        <v>15</v>
      </c>
      <c r="G509" s="286"/>
      <c r="H509" s="326" t="s">
        <v>10</v>
      </c>
      <c r="I509" s="327" t="str">
        <f t="shared" ref="I509" si="100">F509</f>
        <v>kom</v>
      </c>
      <c r="J509" s="294">
        <f t="shared" ref="J509" si="101">G509*E509</f>
        <v>0</v>
      </c>
      <c r="K509" s="320" t="s">
        <v>1</v>
      </c>
    </row>
    <row r="510" spans="1:11">
      <c r="E510" s="323"/>
      <c r="F510" s="324"/>
      <c r="G510" s="289"/>
      <c r="H510" s="326"/>
      <c r="I510" s="327"/>
      <c r="J510" s="325"/>
      <c r="K510" s="320"/>
    </row>
    <row r="511" spans="1:11">
      <c r="C511" s="311" t="s">
        <v>1124</v>
      </c>
      <c r="D511" s="349"/>
      <c r="E511" s="313"/>
      <c r="F511" s="314"/>
      <c r="G511" s="275"/>
      <c r="H511" s="313"/>
      <c r="I511" s="315"/>
      <c r="J511" s="313"/>
      <c r="K511" s="316"/>
    </row>
    <row r="512" spans="1:11" ht="21" customHeight="1">
      <c r="C512" s="309"/>
      <c r="D512" s="322" t="s">
        <v>941</v>
      </c>
      <c r="F512" s="300"/>
      <c r="G512" s="276"/>
      <c r="I512" s="300"/>
    </row>
    <row r="513" spans="3:11">
      <c r="E513" s="323">
        <v>2</v>
      </c>
      <c r="F513" s="324" t="s">
        <v>15</v>
      </c>
      <c r="G513" s="286"/>
      <c r="H513" s="326" t="s">
        <v>10</v>
      </c>
      <c r="I513" s="327" t="str">
        <f t="shared" ref="I513" si="102">F513</f>
        <v>kom</v>
      </c>
      <c r="J513" s="294">
        <f t="shared" ref="J513" si="103">G513*E513</f>
        <v>0</v>
      </c>
      <c r="K513" s="320" t="s">
        <v>1</v>
      </c>
    </row>
    <row r="514" spans="3:11">
      <c r="E514" s="323"/>
      <c r="F514" s="324"/>
      <c r="G514" s="289"/>
      <c r="H514" s="326"/>
      <c r="I514" s="327"/>
      <c r="J514" s="325"/>
      <c r="K514" s="320"/>
    </row>
    <row r="515" spans="3:11">
      <c r="C515" s="311" t="s">
        <v>1125</v>
      </c>
      <c r="D515" s="349"/>
      <c r="E515" s="313"/>
      <c r="F515" s="314"/>
      <c r="G515" s="275"/>
      <c r="H515" s="313"/>
      <c r="I515" s="315"/>
      <c r="J515" s="313"/>
      <c r="K515" s="316"/>
    </row>
    <row r="516" spans="3:11" ht="21" customHeight="1">
      <c r="C516" s="309"/>
      <c r="D516" s="322" t="s">
        <v>942</v>
      </c>
      <c r="F516" s="300"/>
      <c r="G516" s="276"/>
      <c r="I516" s="300"/>
    </row>
    <row r="517" spans="3:11">
      <c r="E517" s="323">
        <v>1</v>
      </c>
      <c r="F517" s="324" t="s">
        <v>15</v>
      </c>
      <c r="G517" s="286"/>
      <c r="H517" s="326" t="s">
        <v>10</v>
      </c>
      <c r="I517" s="327" t="str">
        <f t="shared" ref="I517" si="104">F517</f>
        <v>kom</v>
      </c>
      <c r="J517" s="294">
        <f t="shared" ref="J517" si="105">G517*E517</f>
        <v>0</v>
      </c>
      <c r="K517" s="320" t="s">
        <v>1</v>
      </c>
    </row>
    <row r="518" spans="3:11">
      <c r="E518" s="323"/>
      <c r="F518" s="324"/>
      <c r="G518" s="289"/>
      <c r="H518" s="326"/>
      <c r="I518" s="327"/>
      <c r="J518" s="325"/>
      <c r="K518" s="320"/>
    </row>
    <row r="519" spans="3:11">
      <c r="C519" s="311" t="s">
        <v>1126</v>
      </c>
      <c r="D519" s="349"/>
      <c r="E519" s="313"/>
      <c r="F519" s="314"/>
      <c r="G519" s="275"/>
      <c r="H519" s="313"/>
      <c r="I519" s="315"/>
      <c r="J519" s="313"/>
      <c r="K519" s="316"/>
    </row>
    <row r="520" spans="3:11" ht="30.75" customHeight="1">
      <c r="C520" s="309"/>
      <c r="D520" s="322" t="s">
        <v>943</v>
      </c>
      <c r="F520" s="300"/>
      <c r="G520" s="276"/>
      <c r="I520" s="300"/>
    </row>
    <row r="521" spans="3:11">
      <c r="E521" s="323">
        <v>100</v>
      </c>
      <c r="F521" s="324" t="s">
        <v>270</v>
      </c>
      <c r="G521" s="286"/>
      <c r="H521" s="326" t="s">
        <v>10</v>
      </c>
      <c r="I521" s="327" t="str">
        <f t="shared" ref="I521" si="106">F521</f>
        <v>m</v>
      </c>
      <c r="J521" s="294">
        <f t="shared" ref="J521" si="107">G521*E521</f>
        <v>0</v>
      </c>
      <c r="K521" s="320" t="s">
        <v>1</v>
      </c>
    </row>
    <row r="522" spans="3:11">
      <c r="E522" s="323"/>
      <c r="F522" s="324"/>
      <c r="G522" s="289"/>
      <c r="H522" s="326"/>
      <c r="I522" s="327"/>
      <c r="J522" s="325"/>
      <c r="K522" s="320"/>
    </row>
    <row r="523" spans="3:11">
      <c r="C523" s="311" t="s">
        <v>1127</v>
      </c>
      <c r="D523" s="349"/>
      <c r="E523" s="313"/>
      <c r="F523" s="314"/>
      <c r="G523" s="275"/>
      <c r="H523" s="313"/>
      <c r="I523" s="315"/>
      <c r="J523" s="313"/>
      <c r="K523" s="316"/>
    </row>
    <row r="524" spans="3:11" ht="30.75" customHeight="1">
      <c r="C524" s="309"/>
      <c r="D524" s="322" t="s">
        <v>944</v>
      </c>
      <c r="F524" s="300"/>
      <c r="G524" s="276"/>
      <c r="I524" s="300"/>
    </row>
    <row r="525" spans="3:11">
      <c r="E525" s="323">
        <v>20</v>
      </c>
      <c r="F525" s="324" t="s">
        <v>270</v>
      </c>
      <c r="G525" s="286"/>
      <c r="H525" s="326" t="s">
        <v>10</v>
      </c>
      <c r="I525" s="327" t="str">
        <f t="shared" ref="I525" si="108">F525</f>
        <v>m</v>
      </c>
      <c r="J525" s="294">
        <f t="shared" ref="J525" si="109">G525*E525</f>
        <v>0</v>
      </c>
      <c r="K525" s="320" t="s">
        <v>1</v>
      </c>
    </row>
    <row r="526" spans="3:11">
      <c r="E526" s="323"/>
      <c r="F526" s="324"/>
      <c r="G526" s="289"/>
      <c r="H526" s="326"/>
      <c r="I526" s="327"/>
      <c r="J526" s="325"/>
      <c r="K526" s="320"/>
    </row>
    <row r="527" spans="3:11">
      <c r="C527" s="311" t="s">
        <v>1128</v>
      </c>
      <c r="D527" s="349"/>
      <c r="E527" s="313"/>
      <c r="F527" s="314"/>
      <c r="G527" s="275"/>
      <c r="H527" s="313"/>
      <c r="I527" s="315"/>
      <c r="J527" s="313"/>
      <c r="K527" s="316"/>
    </row>
    <row r="528" spans="3:11" ht="20.25" customHeight="1">
      <c r="C528" s="309"/>
      <c r="D528" s="322" t="s">
        <v>1129</v>
      </c>
      <c r="F528" s="300"/>
      <c r="G528" s="276"/>
      <c r="I528" s="300"/>
    </row>
    <row r="529" spans="1:11">
      <c r="E529" s="323">
        <v>1</v>
      </c>
      <c r="F529" s="324" t="s">
        <v>118</v>
      </c>
      <c r="G529" s="286"/>
      <c r="H529" s="326" t="s">
        <v>10</v>
      </c>
      <c r="I529" s="327" t="str">
        <f t="shared" ref="I529" si="110">F529</f>
        <v>paušal</v>
      </c>
      <c r="J529" s="294">
        <f t="shared" ref="J529" si="111">G529*E529</f>
        <v>0</v>
      </c>
      <c r="K529" s="320" t="s">
        <v>1</v>
      </c>
    </row>
    <row r="530" spans="1:11">
      <c r="E530" s="323"/>
      <c r="F530" s="324"/>
      <c r="G530" s="289"/>
      <c r="H530" s="326"/>
      <c r="I530" s="327"/>
      <c r="J530" s="325"/>
      <c r="K530" s="320"/>
    </row>
    <row r="531" spans="1:11" ht="15.75" thickBot="1">
      <c r="E531" s="323"/>
      <c r="F531" s="324"/>
      <c r="G531" s="289"/>
      <c r="H531" s="326"/>
      <c r="I531" s="327"/>
      <c r="J531" s="325"/>
      <c r="K531" s="320"/>
    </row>
    <row r="532" spans="1:11" ht="15.75" customHeight="1" thickBot="1">
      <c r="A532" s="343" t="str">
        <f>A497</f>
        <v>F</v>
      </c>
      <c r="B532" s="344" t="str">
        <f>B497</f>
        <v>VII</v>
      </c>
      <c r="C532" s="345"/>
      <c r="D532" s="346" t="str">
        <f>D497&amp;" SVEUKUPNO"</f>
        <v>ODIMLJAVANJE SVEUKUPNO</v>
      </c>
      <c r="E532" s="431">
        <f>SUM(J498:J531)</f>
        <v>0</v>
      </c>
      <c r="F532" s="431"/>
      <c r="G532" s="431"/>
      <c r="H532" s="431"/>
      <c r="I532" s="431"/>
      <c r="J532" s="431"/>
      <c r="K532" s="347" t="s">
        <v>1</v>
      </c>
    </row>
    <row r="533" spans="1:11" ht="15.75" customHeight="1">
      <c r="A533" s="362"/>
      <c r="B533" s="362"/>
      <c r="C533" s="363"/>
      <c r="D533" s="333"/>
      <c r="E533" s="364"/>
      <c r="F533" s="364"/>
      <c r="G533" s="364"/>
      <c r="H533" s="364"/>
      <c r="I533" s="364"/>
      <c r="J533" s="364"/>
      <c r="K533" s="333"/>
    </row>
    <row r="535" spans="1:11">
      <c r="D535" s="333" t="s">
        <v>982</v>
      </c>
    </row>
    <row r="537" spans="1:11" ht="15.75" thickBot="1"/>
    <row r="538" spans="1:11" ht="18.75" customHeight="1" thickBot="1">
      <c r="A538" s="365" t="str">
        <f>A77</f>
        <v>F</v>
      </c>
      <c r="B538" s="366" t="str">
        <f>B77</f>
        <v>I</v>
      </c>
      <c r="C538" s="367"/>
      <c r="D538" s="368" t="str">
        <f>D77</f>
        <v>VODOVI JAKE I SLABE STRUJE SVEUKUPNO</v>
      </c>
      <c r="E538" s="429">
        <f>E77</f>
        <v>0</v>
      </c>
      <c r="F538" s="429"/>
      <c r="G538" s="429"/>
      <c r="H538" s="429"/>
      <c r="I538" s="429"/>
      <c r="J538" s="429"/>
      <c r="K538" s="369" t="s">
        <v>1</v>
      </c>
    </row>
    <row r="539" spans="1:11" ht="18.75" customHeight="1" thickBot="1">
      <c r="A539" s="365" t="str">
        <f>A163</f>
        <v>F</v>
      </c>
      <c r="B539" s="366" t="str">
        <f>B163</f>
        <v>II</v>
      </c>
      <c r="C539" s="367"/>
      <c r="D539" s="368" t="str">
        <f>D163</f>
        <v>RASVJETNA TIJELA I REGULACIJA RASVJETE SVEUKUPNO</v>
      </c>
      <c r="E539" s="429">
        <f>E163</f>
        <v>0</v>
      </c>
      <c r="F539" s="429"/>
      <c r="G539" s="429"/>
      <c r="H539" s="429"/>
      <c r="I539" s="429"/>
      <c r="J539" s="429"/>
      <c r="K539" s="369" t="s">
        <v>1</v>
      </c>
    </row>
    <row r="540" spans="1:11" ht="18.75" customHeight="1" thickBot="1">
      <c r="A540" s="365" t="str">
        <f>A278</f>
        <v>F</v>
      </c>
      <c r="B540" s="366" t="str">
        <f>B278</f>
        <v>III</v>
      </c>
      <c r="C540" s="367"/>
      <c r="D540" s="368" t="str">
        <f>D278</f>
        <v>RAZDJELNICE I INFORMATIKA SVEUKUPNO</v>
      </c>
      <c r="E540" s="429">
        <f>E278</f>
        <v>0</v>
      </c>
      <c r="F540" s="429"/>
      <c r="G540" s="429"/>
      <c r="H540" s="429"/>
      <c r="I540" s="429"/>
      <c r="J540" s="429"/>
      <c r="K540" s="369" t="s">
        <v>1</v>
      </c>
    </row>
    <row r="541" spans="1:11" ht="18.75" customHeight="1" thickBot="1">
      <c r="A541" s="365" t="str">
        <f>A401</f>
        <v>F</v>
      </c>
      <c r="B541" s="366" t="str">
        <f>B401</f>
        <v>IV</v>
      </c>
      <c r="C541" s="367"/>
      <c r="D541" s="368" t="str">
        <f>D401</f>
        <v>PREKIDAČI I UTIČNICE SVEUKUPNO</v>
      </c>
      <c r="E541" s="429">
        <f>E401</f>
        <v>0</v>
      </c>
      <c r="F541" s="429"/>
      <c r="G541" s="429"/>
      <c r="H541" s="429"/>
      <c r="I541" s="429"/>
      <c r="J541" s="429"/>
      <c r="K541" s="369" t="s">
        <v>1</v>
      </c>
    </row>
    <row r="542" spans="1:11" ht="18.75" customHeight="1" thickBot="1">
      <c r="A542" s="365" t="str">
        <f>A455</f>
        <v>F</v>
      </c>
      <c r="B542" s="366" t="str">
        <f>B455</f>
        <v>V</v>
      </c>
      <c r="C542" s="367"/>
      <c r="D542" s="368" t="str">
        <f>D455</f>
        <v>INSTALACIJA VIDEOPORTAFONA SVEUKUPNO</v>
      </c>
      <c r="E542" s="429">
        <f>E455</f>
        <v>0</v>
      </c>
      <c r="F542" s="429"/>
      <c r="G542" s="429"/>
      <c r="H542" s="429"/>
      <c r="I542" s="429"/>
      <c r="J542" s="429"/>
      <c r="K542" s="369" t="s">
        <v>1</v>
      </c>
    </row>
    <row r="543" spans="1:11" ht="18.75" customHeight="1" thickBot="1">
      <c r="A543" s="365" t="str">
        <f>A495</f>
        <v>F</v>
      </c>
      <c r="B543" s="366" t="str">
        <f>B495</f>
        <v>VI</v>
      </c>
      <c r="C543" s="367"/>
      <c r="D543" s="368" t="str">
        <f>D495</f>
        <v>INSTALACIJA I IZJEDNAČENJE POTENCIJALA I GROMOBRANA SVEUKUPNO</v>
      </c>
      <c r="E543" s="429">
        <f>E495</f>
        <v>0</v>
      </c>
      <c r="F543" s="429"/>
      <c r="G543" s="429"/>
      <c r="H543" s="429"/>
      <c r="I543" s="429"/>
      <c r="J543" s="429"/>
      <c r="K543" s="369" t="s">
        <v>1</v>
      </c>
    </row>
    <row r="544" spans="1:11" ht="18.75" customHeight="1" thickBot="1">
      <c r="A544" s="365" t="str">
        <f>A532</f>
        <v>F</v>
      </c>
      <c r="B544" s="366" t="str">
        <f>B532</f>
        <v>VII</v>
      </c>
      <c r="C544" s="367"/>
      <c r="D544" s="368" t="str">
        <f>D532</f>
        <v>ODIMLJAVANJE SVEUKUPNO</v>
      </c>
      <c r="E544" s="429">
        <f>E532</f>
        <v>0</v>
      </c>
      <c r="F544" s="429"/>
      <c r="G544" s="429"/>
      <c r="H544" s="429"/>
      <c r="I544" s="429"/>
      <c r="J544" s="429"/>
      <c r="K544" s="369" t="s">
        <v>1</v>
      </c>
    </row>
    <row r="545" spans="1:11" ht="18.75" customHeight="1">
      <c r="A545" s="362"/>
      <c r="B545" s="362"/>
      <c r="C545" s="363"/>
      <c r="D545" s="333"/>
      <c r="E545" s="364"/>
      <c r="F545" s="364"/>
      <c r="G545" s="364"/>
      <c r="H545" s="364"/>
      <c r="I545" s="364"/>
      <c r="J545" s="364"/>
      <c r="K545" s="333"/>
    </row>
    <row r="546" spans="1:11">
      <c r="D546" s="333" t="s">
        <v>590</v>
      </c>
      <c r="F546" s="398"/>
      <c r="G546" s="398"/>
      <c r="H546" s="398"/>
      <c r="I546" s="398"/>
      <c r="J546" s="398">
        <f>SUM(E538:J545)</f>
        <v>0</v>
      </c>
      <c r="K546" s="333" t="s">
        <v>1</v>
      </c>
    </row>
    <row r="548" spans="1:11">
      <c r="D548" s="300" t="s">
        <v>782</v>
      </c>
      <c r="F548" s="398"/>
      <c r="G548" s="398"/>
      <c r="H548" s="398"/>
      <c r="I548" s="398"/>
      <c r="J548" s="398">
        <f>J546*0.25</f>
        <v>0</v>
      </c>
      <c r="K548" s="333" t="s">
        <v>1</v>
      </c>
    </row>
    <row r="549" spans="1:11" ht="15.75" thickBot="1"/>
    <row r="550" spans="1:11" ht="15.75" thickBot="1">
      <c r="A550" s="370"/>
      <c r="B550" s="371"/>
      <c r="C550" s="372"/>
      <c r="D550" s="368" t="s">
        <v>1130</v>
      </c>
      <c r="E550" s="373"/>
      <c r="F550" s="374"/>
      <c r="G550" s="373"/>
      <c r="H550" s="373"/>
      <c r="I550" s="372"/>
      <c r="J550" s="375">
        <f>J546+J548</f>
        <v>0</v>
      </c>
      <c r="K550" s="376"/>
    </row>
  </sheetData>
  <sheetProtection algorithmName="SHA-512" hashValue="ADZMcc/r75p5CIAMobooQOjhjgkQjZFYV9eM8UAN0LBRpmXkG+XAefF2eB4bSnTgsmNWh871npXpMzp9JftPnA==" saltValue="BEloN8+2AD7k3tBXuUYXfQ==" spinCount="100000" sheet="1" objects="1" scenarios="1"/>
  <mergeCells count="15">
    <mergeCell ref="E542:J542"/>
    <mergeCell ref="E543:J543"/>
    <mergeCell ref="E544:J544"/>
    <mergeCell ref="E541:J541"/>
    <mergeCell ref="C18:D18"/>
    <mergeCell ref="E77:J77"/>
    <mergeCell ref="E163:J163"/>
    <mergeCell ref="E278:J278"/>
    <mergeCell ref="E401:J401"/>
    <mergeCell ref="E455:J455"/>
    <mergeCell ref="E495:J495"/>
    <mergeCell ref="E532:J532"/>
    <mergeCell ref="E538:J538"/>
    <mergeCell ref="E539:J539"/>
    <mergeCell ref="E540:J540"/>
  </mergeCells>
  <pageMargins left="0.7" right="0.7" top="0.75" bottom="0.75" header="0.3" footer="0.3"/>
  <pageSetup paperSize="9" orientation="landscape" horizontalDpi="300" verticalDpi="300" r:id="rId1"/>
  <headerFooter>
    <oddHeader>&amp;LZAJEDNICA SUSRET&amp;CTROŠKOVNIK&amp;Rožujak 2021.</oddHeader>
    <oddFooter>&amp;CTROŠKOVNIK ELEKTROINSTALACIJA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K74"/>
  <sheetViews>
    <sheetView topLeftCell="A30" workbookViewId="0">
      <selection activeCell="D70" sqref="D70"/>
    </sheetView>
  </sheetViews>
  <sheetFormatPr defaultColWidth="9.140625" defaultRowHeight="15"/>
  <cols>
    <col min="1" max="2" width="2.7109375" style="35" customWidth="1"/>
    <col min="3" max="3" width="3.7109375" style="402" customWidth="1"/>
    <col min="4" max="4" width="43.28515625" style="34" customWidth="1"/>
    <col min="5" max="5" width="4.7109375" style="34" customWidth="1"/>
    <col min="6" max="6" width="3.7109375" style="4" customWidth="1"/>
    <col min="7" max="7" width="28.28515625" style="34" customWidth="1"/>
    <col min="8" max="8" width="3.28515625" style="34" customWidth="1"/>
    <col min="9" max="9" width="4" style="42" customWidth="1"/>
    <col min="10" max="10" width="27.140625" style="34" customWidth="1"/>
    <col min="11" max="11" width="3.7109375" style="34" customWidth="1"/>
    <col min="12" max="16384" width="9.140625" style="34"/>
  </cols>
  <sheetData>
    <row r="2" spans="1:11">
      <c r="A2" s="2" t="s">
        <v>19</v>
      </c>
      <c r="B2" s="2" t="s">
        <v>30</v>
      </c>
      <c r="C2" s="399"/>
      <c r="D2" s="3" t="s">
        <v>25</v>
      </c>
      <c r="E2" s="3"/>
      <c r="F2" s="16"/>
      <c r="G2" s="3"/>
      <c r="H2" s="3"/>
      <c r="I2" s="17"/>
      <c r="J2" s="3"/>
      <c r="K2" s="3"/>
    </row>
    <row r="3" spans="1:11">
      <c r="A3" s="50"/>
      <c r="B3" s="50"/>
      <c r="C3" s="400"/>
      <c r="D3" s="54"/>
      <c r="E3" s="55"/>
      <c r="F3" s="55"/>
      <c r="G3" s="274"/>
      <c r="H3" s="55"/>
      <c r="I3" s="55"/>
      <c r="J3" s="55"/>
      <c r="K3" s="55"/>
    </row>
    <row r="4" spans="1:11">
      <c r="C4" s="401" t="s">
        <v>0</v>
      </c>
      <c r="D4" s="38" t="s">
        <v>49</v>
      </c>
      <c r="E4" s="39"/>
      <c r="F4" s="41"/>
      <c r="G4" s="275"/>
      <c r="H4" s="39"/>
      <c r="I4" s="43"/>
      <c r="J4" s="39"/>
      <c r="K4" s="48"/>
    </row>
    <row r="5" spans="1:11" ht="174.75" customHeight="1">
      <c r="D5" s="77" t="s">
        <v>248</v>
      </c>
      <c r="G5" s="276"/>
    </row>
    <row r="6" spans="1:11">
      <c r="D6" s="42"/>
      <c r="E6" s="47">
        <v>4.7</v>
      </c>
      <c r="F6" s="66" t="s">
        <v>24</v>
      </c>
      <c r="G6" s="277"/>
      <c r="H6" s="40" t="s">
        <v>10</v>
      </c>
      <c r="I6" s="44" t="str">
        <f>F6</f>
        <v>m'</v>
      </c>
      <c r="J6" s="45">
        <f>G6*E6</f>
        <v>0</v>
      </c>
      <c r="K6" s="34" t="s">
        <v>1</v>
      </c>
    </row>
    <row r="7" spans="1:11">
      <c r="D7" s="42"/>
      <c r="E7" s="47"/>
      <c r="F7" s="66"/>
      <c r="G7" s="278"/>
      <c r="H7" s="40"/>
      <c r="I7" s="44"/>
      <c r="J7" s="49"/>
    </row>
    <row r="8" spans="1:11">
      <c r="C8" s="401" t="s">
        <v>2</v>
      </c>
      <c r="D8" s="38" t="s">
        <v>50</v>
      </c>
      <c r="E8" s="39"/>
      <c r="F8" s="41"/>
      <c r="G8" s="275"/>
      <c r="H8" s="39"/>
      <c r="I8" s="43"/>
      <c r="J8" s="39"/>
      <c r="K8" s="48"/>
    </row>
    <row r="9" spans="1:11" ht="166.5" customHeight="1">
      <c r="D9" s="77" t="s">
        <v>248</v>
      </c>
      <c r="G9" s="276"/>
    </row>
    <row r="10" spans="1:11">
      <c r="D10" s="42"/>
      <c r="E10" s="47">
        <v>12.6</v>
      </c>
      <c r="F10" s="66" t="s">
        <v>24</v>
      </c>
      <c r="G10" s="277"/>
      <c r="H10" s="40" t="s">
        <v>10</v>
      </c>
      <c r="I10" s="44" t="str">
        <f>F10</f>
        <v>m'</v>
      </c>
      <c r="J10" s="45">
        <f>G10*E10</f>
        <v>0</v>
      </c>
      <c r="K10" s="34" t="s">
        <v>1</v>
      </c>
    </row>
    <row r="11" spans="1:11">
      <c r="D11" s="42"/>
      <c r="E11" s="47"/>
      <c r="F11" s="66"/>
      <c r="G11" s="277"/>
      <c r="H11" s="40"/>
      <c r="I11" s="44"/>
      <c r="J11" s="45"/>
    </row>
    <row r="12" spans="1:11">
      <c r="C12" s="401" t="s">
        <v>3</v>
      </c>
      <c r="D12" s="38" t="s">
        <v>47</v>
      </c>
      <c r="E12" s="39"/>
      <c r="F12" s="41"/>
      <c r="G12" s="275"/>
      <c r="H12" s="39"/>
      <c r="I12" s="43"/>
      <c r="J12" s="39"/>
      <c r="K12" s="48"/>
    </row>
    <row r="13" spans="1:11" ht="186.75" customHeight="1">
      <c r="D13" s="36" t="s">
        <v>247</v>
      </c>
      <c r="G13" s="276"/>
    </row>
    <row r="14" spans="1:11">
      <c r="C14" s="403"/>
      <c r="D14" s="42"/>
      <c r="E14" s="47">
        <v>9</v>
      </c>
      <c r="F14" s="66" t="s">
        <v>24</v>
      </c>
      <c r="G14" s="277"/>
      <c r="H14" s="40" t="s">
        <v>10</v>
      </c>
      <c r="I14" s="44" t="str">
        <f>F14</f>
        <v>m'</v>
      </c>
      <c r="J14" s="45">
        <f>G14*E14</f>
        <v>0</v>
      </c>
      <c r="K14" s="34" t="s">
        <v>1</v>
      </c>
    </row>
    <row r="15" spans="1:11">
      <c r="C15" s="403"/>
      <c r="D15" s="42"/>
      <c r="E15" s="47"/>
      <c r="F15" s="66"/>
      <c r="G15" s="278"/>
      <c r="H15" s="40"/>
      <c r="I15" s="44"/>
      <c r="J15" s="49"/>
    </row>
    <row r="16" spans="1:11">
      <c r="C16" s="401" t="s">
        <v>5</v>
      </c>
      <c r="D16" s="38" t="s">
        <v>48</v>
      </c>
      <c r="E16" s="39"/>
      <c r="F16" s="41"/>
      <c r="G16" s="275"/>
      <c r="H16" s="39"/>
      <c r="I16" s="43"/>
      <c r="J16" s="39"/>
      <c r="K16" s="48"/>
    </row>
    <row r="17" spans="1:11" ht="115.5" customHeight="1">
      <c r="D17" s="36" t="s">
        <v>167</v>
      </c>
      <c r="G17" s="276"/>
    </row>
    <row r="18" spans="1:11">
      <c r="C18" s="403"/>
      <c r="D18" s="42"/>
      <c r="E18" s="47">
        <v>2.65</v>
      </c>
      <c r="F18" s="66" t="s">
        <v>24</v>
      </c>
      <c r="G18" s="277"/>
      <c r="H18" s="40" t="s">
        <v>10</v>
      </c>
      <c r="I18" s="44" t="str">
        <f>F18</f>
        <v>m'</v>
      </c>
      <c r="J18" s="45">
        <f>G18*E18</f>
        <v>0</v>
      </c>
      <c r="K18" s="34" t="s">
        <v>1</v>
      </c>
    </row>
    <row r="19" spans="1:11">
      <c r="C19" s="403"/>
      <c r="D19" s="42"/>
      <c r="E19" s="47"/>
      <c r="F19" s="66"/>
      <c r="G19" s="277"/>
      <c r="H19" s="40"/>
      <c r="I19" s="44"/>
      <c r="J19" s="45"/>
    </row>
    <row r="20" spans="1:11">
      <c r="C20" s="401" t="s">
        <v>6</v>
      </c>
      <c r="D20" s="38" t="s">
        <v>52</v>
      </c>
      <c r="E20" s="39"/>
      <c r="F20" s="41"/>
      <c r="G20" s="275"/>
      <c r="H20" s="39"/>
      <c r="I20" s="43"/>
      <c r="J20" s="39"/>
      <c r="K20" s="48"/>
    </row>
    <row r="21" spans="1:11" ht="174" customHeight="1">
      <c r="D21" s="36" t="s">
        <v>146</v>
      </c>
      <c r="G21" s="276"/>
    </row>
    <row r="22" spans="1:11">
      <c r="C22" s="403" t="s">
        <v>21</v>
      </c>
      <c r="D22" s="42" t="s">
        <v>51</v>
      </c>
      <c r="E22" s="47">
        <v>2.9</v>
      </c>
      <c r="F22" s="66" t="s">
        <v>24</v>
      </c>
      <c r="G22" s="277"/>
      <c r="H22" s="40" t="s">
        <v>10</v>
      </c>
      <c r="I22" s="44" t="str">
        <f>F22</f>
        <v>m'</v>
      </c>
      <c r="J22" s="45">
        <f>G22*E22</f>
        <v>0</v>
      </c>
      <c r="K22" s="34" t="s">
        <v>1</v>
      </c>
    </row>
    <row r="23" spans="1:11">
      <c r="C23" s="403" t="s">
        <v>20</v>
      </c>
      <c r="D23" s="42" t="s">
        <v>147</v>
      </c>
      <c r="E23" s="47">
        <v>0.56000000000000005</v>
      </c>
      <c r="F23" s="66" t="s">
        <v>24</v>
      </c>
      <c r="G23" s="277"/>
      <c r="H23" s="40" t="s">
        <v>10</v>
      </c>
      <c r="I23" s="44" t="str">
        <f>F23</f>
        <v>m'</v>
      </c>
      <c r="J23" s="45">
        <f>G23*E23</f>
        <v>0</v>
      </c>
      <c r="K23" s="34" t="s">
        <v>1</v>
      </c>
    </row>
    <row r="24" spans="1:11">
      <c r="C24" s="403"/>
      <c r="D24" s="42"/>
      <c r="E24" s="47"/>
      <c r="F24" s="66"/>
      <c r="G24" s="277"/>
      <c r="H24" s="40"/>
      <c r="I24" s="44"/>
      <c r="J24" s="45"/>
    </row>
    <row r="25" spans="1:11" s="51" customFormat="1">
      <c r="A25" s="50"/>
      <c r="B25" s="50"/>
      <c r="C25" s="404" t="s">
        <v>7</v>
      </c>
      <c r="D25" s="70" t="s">
        <v>53</v>
      </c>
      <c r="E25" s="71"/>
      <c r="F25" s="72"/>
      <c r="G25" s="280"/>
      <c r="H25" s="71"/>
      <c r="I25" s="73"/>
      <c r="J25" s="71"/>
      <c r="K25" s="74"/>
    </row>
    <row r="26" spans="1:11" ht="112.5" customHeight="1">
      <c r="D26" s="36" t="s">
        <v>168</v>
      </c>
      <c r="G26" s="276"/>
    </row>
    <row r="27" spans="1:11">
      <c r="C27" s="403" t="s">
        <v>54</v>
      </c>
      <c r="D27" s="42" t="s">
        <v>164</v>
      </c>
      <c r="E27" s="47">
        <v>1</v>
      </c>
      <c r="F27" s="66" t="s">
        <v>15</v>
      </c>
      <c r="G27" s="277"/>
      <c r="H27" s="40" t="s">
        <v>10</v>
      </c>
      <c r="I27" s="44" t="str">
        <f>F27</f>
        <v>kom</v>
      </c>
      <c r="J27" s="45">
        <f>G27*E27</f>
        <v>0</v>
      </c>
      <c r="K27" s="34" t="s">
        <v>1</v>
      </c>
    </row>
    <row r="28" spans="1:11">
      <c r="C28" s="403" t="s">
        <v>55</v>
      </c>
      <c r="D28" s="42" t="s">
        <v>165</v>
      </c>
      <c r="E28" s="47">
        <v>1</v>
      </c>
      <c r="F28" s="66" t="s">
        <v>15</v>
      </c>
      <c r="G28" s="277"/>
      <c r="H28" s="40" t="s">
        <v>10</v>
      </c>
      <c r="I28" s="44" t="str">
        <f t="shared" ref="I28:I29" si="0">F28</f>
        <v>kom</v>
      </c>
      <c r="J28" s="45">
        <f t="shared" ref="J28:J29" si="1">G28*E28</f>
        <v>0</v>
      </c>
      <c r="K28" s="34" t="s">
        <v>1</v>
      </c>
    </row>
    <row r="29" spans="1:11">
      <c r="C29" s="403" t="s">
        <v>56</v>
      </c>
      <c r="D29" s="42" t="s">
        <v>166</v>
      </c>
      <c r="E29" s="47">
        <v>1</v>
      </c>
      <c r="F29" s="66" t="s">
        <v>15</v>
      </c>
      <c r="G29" s="277"/>
      <c r="H29" s="40" t="s">
        <v>10</v>
      </c>
      <c r="I29" s="44" t="str">
        <f t="shared" si="0"/>
        <v>kom</v>
      </c>
      <c r="J29" s="45">
        <f t="shared" si="1"/>
        <v>0</v>
      </c>
      <c r="K29" s="34" t="s">
        <v>1</v>
      </c>
    </row>
    <row r="30" spans="1:11">
      <c r="C30" s="403"/>
      <c r="D30" s="42"/>
      <c r="E30" s="47"/>
      <c r="F30" s="66"/>
      <c r="G30" s="278"/>
      <c r="H30" s="40"/>
      <c r="I30" s="44"/>
      <c r="J30" s="49"/>
    </row>
    <row r="31" spans="1:11" s="51" customFormat="1">
      <c r="A31" s="50"/>
      <c r="B31" s="50"/>
      <c r="C31" s="404" t="s">
        <v>8</v>
      </c>
      <c r="D31" s="70" t="s">
        <v>58</v>
      </c>
      <c r="E31" s="71"/>
      <c r="F31" s="72"/>
      <c r="G31" s="280"/>
      <c r="H31" s="71"/>
      <c r="I31" s="73"/>
      <c r="J31" s="71"/>
      <c r="K31" s="74"/>
    </row>
    <row r="32" spans="1:11" ht="123.75" customHeight="1">
      <c r="D32" s="36" t="s">
        <v>57</v>
      </c>
      <c r="G32" s="276"/>
    </row>
    <row r="33" spans="1:11">
      <c r="C33" s="403" t="s">
        <v>54</v>
      </c>
      <c r="D33" s="42" t="s">
        <v>148</v>
      </c>
      <c r="E33" s="47">
        <v>2.7</v>
      </c>
      <c r="F33" s="66" t="s">
        <v>4</v>
      </c>
      <c r="G33" s="277"/>
      <c r="H33" s="40" t="s">
        <v>10</v>
      </c>
      <c r="I33" s="44" t="str">
        <f>F33</f>
        <v>m2</v>
      </c>
      <c r="J33" s="45">
        <f>G33*E33</f>
        <v>0</v>
      </c>
      <c r="K33" s="34" t="s">
        <v>1</v>
      </c>
    </row>
    <row r="34" spans="1:11">
      <c r="C34" s="403" t="s">
        <v>55</v>
      </c>
      <c r="D34" s="42" t="s">
        <v>149</v>
      </c>
      <c r="E34" s="47">
        <v>2.7</v>
      </c>
      <c r="F34" s="66" t="s">
        <v>4</v>
      </c>
      <c r="G34" s="277"/>
      <c r="H34" s="40" t="s">
        <v>10</v>
      </c>
      <c r="I34" s="44" t="str">
        <f t="shared" ref="I34" si="2">F34</f>
        <v>m2</v>
      </c>
      <c r="J34" s="45">
        <f t="shared" ref="J34" si="3">G34*E34</f>
        <v>0</v>
      </c>
      <c r="K34" s="34" t="s">
        <v>1</v>
      </c>
    </row>
    <row r="35" spans="1:11">
      <c r="D35" s="42"/>
      <c r="E35" s="47"/>
      <c r="F35" s="46"/>
      <c r="G35" s="278"/>
      <c r="H35" s="40"/>
      <c r="I35" s="44"/>
      <c r="J35" s="49"/>
    </row>
    <row r="36" spans="1:11" s="51" customFormat="1">
      <c r="A36" s="50"/>
      <c r="B36" s="50"/>
      <c r="C36" s="404" t="s">
        <v>9</v>
      </c>
      <c r="D36" s="70" t="s">
        <v>59</v>
      </c>
      <c r="E36" s="71"/>
      <c r="F36" s="72"/>
      <c r="G36" s="280"/>
      <c r="H36" s="71"/>
      <c r="I36" s="73"/>
      <c r="J36" s="71"/>
      <c r="K36" s="74"/>
    </row>
    <row r="37" spans="1:11" ht="141" customHeight="1">
      <c r="D37" s="36" t="s">
        <v>60</v>
      </c>
      <c r="G37" s="276"/>
    </row>
    <row r="38" spans="1:11">
      <c r="C38" s="403" t="s">
        <v>54</v>
      </c>
      <c r="D38" s="42" t="s">
        <v>61</v>
      </c>
      <c r="E38" s="47">
        <v>37</v>
      </c>
      <c r="F38" s="66" t="s">
        <v>24</v>
      </c>
      <c r="G38" s="277"/>
      <c r="H38" s="40" t="s">
        <v>10</v>
      </c>
      <c r="I38" s="44" t="str">
        <f>F38</f>
        <v>m'</v>
      </c>
      <c r="J38" s="45">
        <f>G38*E38</f>
        <v>0</v>
      </c>
      <c r="K38" s="34" t="s">
        <v>1</v>
      </c>
    </row>
    <row r="39" spans="1:11">
      <c r="C39" s="403" t="s">
        <v>55</v>
      </c>
      <c r="D39" s="42" t="s">
        <v>62</v>
      </c>
      <c r="E39" s="47">
        <v>10</v>
      </c>
      <c r="F39" s="66" t="s">
        <v>24</v>
      </c>
      <c r="G39" s="277"/>
      <c r="H39" s="40" t="s">
        <v>10</v>
      </c>
      <c r="I39" s="44" t="str">
        <f t="shared" ref="I39" si="4">F39</f>
        <v>m'</v>
      </c>
      <c r="J39" s="45">
        <f t="shared" ref="J39" si="5">G39*E39</f>
        <v>0</v>
      </c>
      <c r="K39" s="34" t="s">
        <v>1</v>
      </c>
    </row>
    <row r="40" spans="1:11">
      <c r="C40" s="403"/>
      <c r="D40" s="42"/>
      <c r="E40" s="47"/>
      <c r="F40" s="66"/>
      <c r="G40" s="277"/>
      <c r="H40" s="40"/>
      <c r="I40" s="44"/>
      <c r="J40" s="45"/>
    </row>
    <row r="41" spans="1:11" s="51" customFormat="1">
      <c r="A41" s="50"/>
      <c r="B41" s="50"/>
      <c r="C41" s="404" t="s">
        <v>16</v>
      </c>
      <c r="D41" s="70" t="s">
        <v>95</v>
      </c>
      <c r="E41" s="71"/>
      <c r="F41" s="72"/>
      <c r="G41" s="280"/>
      <c r="H41" s="71"/>
      <c r="I41" s="73"/>
      <c r="J41" s="71"/>
      <c r="K41" s="74"/>
    </row>
    <row r="42" spans="1:11" ht="89.25" customHeight="1">
      <c r="D42" s="36" t="s">
        <v>96</v>
      </c>
      <c r="G42" s="276"/>
    </row>
    <row r="43" spans="1:11">
      <c r="C43" s="403"/>
      <c r="D43" s="42"/>
      <c r="E43" s="47">
        <v>51.3</v>
      </c>
      <c r="F43" s="66" t="s">
        <v>24</v>
      </c>
      <c r="G43" s="277"/>
      <c r="H43" s="40" t="s">
        <v>10</v>
      </c>
      <c r="I43" s="44" t="str">
        <f>F43</f>
        <v>m'</v>
      </c>
      <c r="J43" s="45">
        <f>G43*E43</f>
        <v>0</v>
      </c>
      <c r="K43" s="34" t="s">
        <v>1</v>
      </c>
    </row>
    <row r="44" spans="1:11" s="92" customFormat="1">
      <c r="A44" s="93"/>
      <c r="B44" s="93"/>
      <c r="C44" s="403"/>
      <c r="D44" s="99"/>
      <c r="E44" s="47"/>
      <c r="F44" s="66"/>
      <c r="G44" s="277"/>
      <c r="H44" s="97"/>
      <c r="I44" s="101"/>
      <c r="J44" s="106"/>
    </row>
    <row r="45" spans="1:11" s="51" customFormat="1">
      <c r="A45" s="50"/>
      <c r="B45" s="50"/>
      <c r="C45" s="404" t="s">
        <v>17</v>
      </c>
      <c r="D45" s="70" t="s">
        <v>183</v>
      </c>
      <c r="E45" s="71"/>
      <c r="F45" s="72"/>
      <c r="G45" s="280"/>
      <c r="H45" s="71"/>
      <c r="I45" s="73"/>
      <c r="J45" s="71"/>
      <c r="K45" s="74"/>
    </row>
    <row r="46" spans="1:11" s="92" customFormat="1" ht="189.75" customHeight="1">
      <c r="A46" s="93"/>
      <c r="B46" s="93"/>
      <c r="C46" s="402"/>
      <c r="D46" s="104" t="s">
        <v>1163</v>
      </c>
      <c r="F46" s="94"/>
      <c r="G46" s="276"/>
      <c r="I46" s="99"/>
    </row>
    <row r="47" spans="1:11" s="92" customFormat="1">
      <c r="A47" s="93"/>
      <c r="B47" s="93"/>
      <c r="C47" s="403"/>
      <c r="D47" s="99"/>
      <c r="E47" s="47">
        <v>25</v>
      </c>
      <c r="F47" s="66" t="s">
        <v>28</v>
      </c>
      <c r="G47" s="277"/>
      <c r="H47" s="97" t="s">
        <v>10</v>
      </c>
      <c r="I47" s="101" t="str">
        <f>F47</f>
        <v>m3</v>
      </c>
      <c r="J47" s="106">
        <f>G47*E47</f>
        <v>0</v>
      </c>
      <c r="K47" s="92" t="s">
        <v>1</v>
      </c>
    </row>
    <row r="48" spans="1:11">
      <c r="C48" s="403"/>
      <c r="D48" s="42"/>
      <c r="E48" s="47"/>
      <c r="F48" s="66"/>
      <c r="G48" s="278"/>
      <c r="H48" s="40"/>
      <c r="I48" s="44"/>
      <c r="J48" s="49"/>
    </row>
    <row r="49" spans="1:11" s="51" customFormat="1">
      <c r="A49" s="50"/>
      <c r="B49" s="50"/>
      <c r="C49" s="404" t="s">
        <v>18</v>
      </c>
      <c r="D49" s="70" t="s">
        <v>1164</v>
      </c>
      <c r="E49" s="71"/>
      <c r="F49" s="72"/>
      <c r="G49" s="280"/>
      <c r="H49" s="71"/>
      <c r="I49" s="73"/>
      <c r="J49" s="71"/>
      <c r="K49" s="74"/>
    </row>
    <row r="50" spans="1:11" s="92" customFormat="1" ht="303.75" customHeight="1">
      <c r="A50" s="93"/>
      <c r="B50" s="93"/>
      <c r="C50" s="402"/>
      <c r="D50" s="104" t="s">
        <v>1165</v>
      </c>
      <c r="F50" s="94"/>
      <c r="G50" s="276"/>
      <c r="I50" s="99"/>
    </row>
    <row r="51" spans="1:11" s="92" customFormat="1">
      <c r="A51" s="93"/>
      <c r="B51" s="93"/>
      <c r="C51" s="403"/>
      <c r="D51" s="99"/>
      <c r="E51" s="47">
        <v>20</v>
      </c>
      <c r="F51" s="66" t="s">
        <v>28</v>
      </c>
      <c r="G51" s="277"/>
      <c r="H51" s="97" t="s">
        <v>10</v>
      </c>
      <c r="I51" s="101" t="str">
        <f>F51</f>
        <v>m3</v>
      </c>
      <c r="J51" s="106">
        <f>G51*E51</f>
        <v>0</v>
      </c>
      <c r="K51" s="92" t="s">
        <v>1</v>
      </c>
    </row>
    <row r="52" spans="1:11" s="92" customFormat="1">
      <c r="A52" s="93"/>
      <c r="B52" s="93"/>
      <c r="C52" s="403"/>
      <c r="D52" s="99"/>
      <c r="E52" s="47"/>
      <c r="F52" s="66"/>
      <c r="G52" s="277"/>
      <c r="H52" s="97"/>
      <c r="I52" s="101"/>
      <c r="J52" s="106"/>
    </row>
    <row r="53" spans="1:11" s="51" customFormat="1">
      <c r="A53" s="50"/>
      <c r="B53" s="50"/>
      <c r="C53" s="404" t="s">
        <v>184</v>
      </c>
      <c r="D53" s="70" t="s">
        <v>116</v>
      </c>
      <c r="E53" s="71"/>
      <c r="F53" s="72"/>
      <c r="G53" s="280"/>
      <c r="H53" s="71"/>
      <c r="I53" s="73"/>
      <c r="J53" s="183"/>
      <c r="K53" s="74"/>
    </row>
    <row r="54" spans="1:11" s="51" customFormat="1" ht="100.5" customHeight="1">
      <c r="A54" s="50"/>
      <c r="B54" s="50"/>
      <c r="C54" s="400"/>
      <c r="D54" s="184" t="s">
        <v>117</v>
      </c>
      <c r="F54" s="52"/>
      <c r="G54" s="273"/>
      <c r="I54" s="53"/>
    </row>
    <row r="55" spans="1:11" s="51" customFormat="1">
      <c r="A55" s="50"/>
      <c r="B55" s="50"/>
      <c r="C55" s="405"/>
      <c r="D55" s="53"/>
      <c r="E55" s="76">
        <v>1</v>
      </c>
      <c r="F55" s="185" t="s">
        <v>118</v>
      </c>
      <c r="G55" s="281"/>
      <c r="H55" s="89" t="s">
        <v>10</v>
      </c>
      <c r="I55" s="90" t="str">
        <f>F55</f>
        <v>paušal</v>
      </c>
      <c r="J55" s="88">
        <f>G55*E55</f>
        <v>0</v>
      </c>
      <c r="K55" s="51" t="s">
        <v>1</v>
      </c>
    </row>
    <row r="56" spans="1:11">
      <c r="C56" s="403"/>
      <c r="D56" s="42"/>
      <c r="E56" s="47"/>
      <c r="F56" s="66"/>
      <c r="G56" s="278"/>
      <c r="H56" s="40"/>
      <c r="I56" s="44"/>
      <c r="J56" s="49"/>
    </row>
    <row r="57" spans="1:11" s="51" customFormat="1">
      <c r="A57" s="50"/>
      <c r="B57" s="50"/>
      <c r="C57" s="404" t="s">
        <v>185</v>
      </c>
      <c r="D57" s="70" t="s">
        <v>1192</v>
      </c>
      <c r="E57" s="71"/>
      <c r="F57" s="72"/>
      <c r="G57" s="280"/>
      <c r="H57" s="71"/>
      <c r="I57" s="73"/>
      <c r="J57" s="183"/>
      <c r="K57" s="74"/>
    </row>
    <row r="58" spans="1:11" s="51" customFormat="1" ht="126" customHeight="1">
      <c r="A58" s="50"/>
      <c r="B58" s="50"/>
      <c r="C58" s="400"/>
      <c r="D58" s="184" t="s">
        <v>1193</v>
      </c>
      <c r="F58" s="52"/>
      <c r="G58" s="273"/>
      <c r="I58" s="53"/>
    </row>
    <row r="59" spans="1:11" s="51" customFormat="1">
      <c r="A59" s="50"/>
      <c r="B59" s="50"/>
      <c r="C59" s="406" t="s">
        <v>21</v>
      </c>
      <c r="D59" s="380" t="s">
        <v>1194</v>
      </c>
      <c r="E59" s="76">
        <v>2</v>
      </c>
      <c r="F59" s="185" t="s">
        <v>15</v>
      </c>
      <c r="G59" s="281"/>
      <c r="H59" s="89" t="s">
        <v>10</v>
      </c>
      <c r="I59" s="90" t="str">
        <f>F59</f>
        <v>kom</v>
      </c>
      <c r="J59" s="88">
        <f>G59*E59</f>
        <v>0</v>
      </c>
      <c r="K59" s="51" t="s">
        <v>1</v>
      </c>
    </row>
    <row r="60" spans="1:11" s="51" customFormat="1">
      <c r="A60" s="50"/>
      <c r="B60" s="50"/>
      <c r="C60" s="406" t="s">
        <v>20</v>
      </c>
      <c r="D60" s="380" t="s">
        <v>1195</v>
      </c>
      <c r="E60" s="76">
        <v>3</v>
      </c>
      <c r="F60" s="185" t="s">
        <v>15</v>
      </c>
      <c r="G60" s="281"/>
      <c r="H60" s="89" t="s">
        <v>10</v>
      </c>
      <c r="I60" s="90" t="str">
        <f>F60</f>
        <v>kom</v>
      </c>
      <c r="J60" s="88">
        <f>G60*E60</f>
        <v>0</v>
      </c>
      <c r="K60" s="51" t="s">
        <v>1</v>
      </c>
    </row>
    <row r="61" spans="1:11" s="51" customFormat="1">
      <c r="A61" s="50"/>
      <c r="B61" s="50"/>
      <c r="C61" s="406" t="s">
        <v>22</v>
      </c>
      <c r="D61" s="380" t="s">
        <v>1197</v>
      </c>
      <c r="E61" s="76">
        <v>2</v>
      </c>
      <c r="F61" s="185" t="s">
        <v>15</v>
      </c>
      <c r="G61" s="281"/>
      <c r="H61" s="89" t="s">
        <v>10</v>
      </c>
      <c r="I61" s="90" t="str">
        <f>F61</f>
        <v>kom</v>
      </c>
      <c r="J61" s="88">
        <f>G61*E61</f>
        <v>0</v>
      </c>
      <c r="K61" s="51" t="s">
        <v>1</v>
      </c>
    </row>
    <row r="62" spans="1:11" s="51" customFormat="1">
      <c r="A62" s="50"/>
      <c r="B62" s="50"/>
      <c r="C62" s="406" t="s">
        <v>23</v>
      </c>
      <c r="D62" s="380" t="s">
        <v>1196</v>
      </c>
      <c r="E62" s="76">
        <v>3</v>
      </c>
      <c r="F62" s="185" t="s">
        <v>15</v>
      </c>
      <c r="G62" s="281"/>
      <c r="H62" s="89" t="s">
        <v>10</v>
      </c>
      <c r="I62" s="90" t="str">
        <f>F62</f>
        <v>kom</v>
      </c>
      <c r="J62" s="88">
        <f>G62*E62</f>
        <v>0</v>
      </c>
      <c r="K62" s="51" t="s">
        <v>1</v>
      </c>
    </row>
    <row r="63" spans="1:11" s="51" customFormat="1">
      <c r="A63" s="50"/>
      <c r="B63" s="50"/>
      <c r="C63" s="406" t="s">
        <v>81</v>
      </c>
      <c r="D63" s="380" t="s">
        <v>1198</v>
      </c>
      <c r="E63" s="76">
        <v>1</v>
      </c>
      <c r="F63" s="185" t="s">
        <v>118</v>
      </c>
      <c r="G63" s="281"/>
      <c r="H63" s="89" t="s">
        <v>10</v>
      </c>
      <c r="I63" s="90" t="str">
        <f>F63</f>
        <v>paušal</v>
      </c>
      <c r="J63" s="88">
        <f>G63*E63</f>
        <v>0</v>
      </c>
      <c r="K63" s="51" t="s">
        <v>1</v>
      </c>
    </row>
    <row r="64" spans="1:11" s="51" customFormat="1">
      <c r="A64" s="50"/>
      <c r="B64" s="50"/>
      <c r="C64" s="406"/>
      <c r="D64" s="380"/>
      <c r="E64" s="76"/>
      <c r="F64" s="185"/>
      <c r="G64" s="378"/>
      <c r="H64" s="89"/>
      <c r="I64" s="90"/>
      <c r="J64" s="379"/>
    </row>
    <row r="65" spans="1:11" ht="15.75" thickBot="1">
      <c r="C65" s="403"/>
      <c r="D65" s="42"/>
      <c r="E65" s="47"/>
      <c r="F65" s="46"/>
      <c r="G65" s="278"/>
      <c r="H65" s="40"/>
      <c r="I65" s="44"/>
      <c r="J65" s="49"/>
    </row>
    <row r="66" spans="1:11" ht="15.75" thickBot="1">
      <c r="A66" s="21" t="str">
        <f>A2</f>
        <v>A</v>
      </c>
      <c r="B66" s="22" t="str">
        <f>B2</f>
        <v>II</v>
      </c>
      <c r="C66" s="407"/>
      <c r="D66" s="20" t="str">
        <f>D2&amp;" SVEUKUPNO"</f>
        <v>DEMONTAŽA OPREME SVEUKUPNO</v>
      </c>
      <c r="E66" s="422">
        <f>SUM(J4:J63)</f>
        <v>0</v>
      </c>
      <c r="F66" s="422"/>
      <c r="G66" s="422"/>
      <c r="H66" s="422"/>
      <c r="I66" s="422"/>
      <c r="J66" s="422"/>
      <c r="K66" s="23" t="s">
        <v>1</v>
      </c>
    </row>
    <row r="67" spans="1:11">
      <c r="E67" s="47"/>
      <c r="F67" s="46"/>
      <c r="G67" s="49"/>
      <c r="H67" s="40"/>
      <c r="I67" s="44"/>
      <c r="J67" s="49"/>
    </row>
    <row r="68" spans="1:11">
      <c r="E68" s="47"/>
      <c r="F68" s="46"/>
      <c r="G68" s="49"/>
      <c r="H68" s="40"/>
      <c r="I68" s="44"/>
      <c r="J68" s="49"/>
    </row>
    <row r="69" spans="1:11">
      <c r="E69" s="47"/>
      <c r="F69" s="46"/>
      <c r="G69" s="49"/>
      <c r="H69" s="40"/>
      <c r="I69" s="44"/>
      <c r="J69" s="49"/>
    </row>
    <row r="70" spans="1:11">
      <c r="E70" s="47"/>
      <c r="F70" s="46"/>
      <c r="G70" s="49"/>
      <c r="H70" s="40"/>
      <c r="I70" s="44"/>
      <c r="J70" s="49"/>
    </row>
    <row r="71" spans="1:11">
      <c r="E71" s="47"/>
      <c r="F71" s="46"/>
      <c r="G71" s="49"/>
      <c r="H71" s="40"/>
      <c r="I71" s="44"/>
      <c r="J71" s="49"/>
    </row>
    <row r="72" spans="1:11">
      <c r="E72" s="47"/>
      <c r="F72" s="46"/>
      <c r="G72" s="49"/>
      <c r="H72" s="40"/>
      <c r="I72" s="44"/>
      <c r="J72" s="49"/>
    </row>
    <row r="73" spans="1:11">
      <c r="E73" s="47"/>
      <c r="F73" s="46"/>
      <c r="G73" s="49"/>
      <c r="H73" s="40"/>
      <c r="I73" s="44"/>
      <c r="J73" s="49"/>
    </row>
    <row r="74" spans="1:11">
      <c r="E74" s="47"/>
      <c r="F74" s="46"/>
      <c r="G74" s="49"/>
      <c r="H74" s="40"/>
      <c r="I74" s="44"/>
      <c r="J74" s="49"/>
    </row>
  </sheetData>
  <mergeCells count="1">
    <mergeCell ref="E66:J66"/>
  </mergeCells>
  <pageMargins left="0.7" right="0.7" top="0.75" bottom="0.75" header="0.3" footer="0.3"/>
  <pageSetup paperSize="9" orientation="landscape" horizontalDpi="300" verticalDpi="300" r:id="rId1"/>
  <headerFooter>
    <oddHeader>&amp;LZAJEDNICA SUSRET&amp;CTROŠKOVNIK&amp;Rožujak 2021.</oddHeader>
    <oddFooter>&amp;CDEMONTAŽA OPREME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K63"/>
  <sheetViews>
    <sheetView topLeftCell="A36" workbookViewId="0">
      <selection activeCell="G57" sqref="G57"/>
    </sheetView>
  </sheetViews>
  <sheetFormatPr defaultColWidth="9.140625" defaultRowHeight="15"/>
  <cols>
    <col min="1" max="2" width="2.7109375" style="35" customWidth="1"/>
    <col min="3" max="3" width="3.7109375" style="402" customWidth="1"/>
    <col min="4" max="4" width="43.28515625" style="34" customWidth="1"/>
    <col min="5" max="5" width="4.7109375" style="34" customWidth="1"/>
    <col min="6" max="6" width="3.7109375" style="4" customWidth="1"/>
    <col min="7" max="7" width="28.7109375" style="34" customWidth="1"/>
    <col min="8" max="8" width="3.28515625" style="34" customWidth="1"/>
    <col min="9" max="9" width="3.7109375" style="42" customWidth="1"/>
    <col min="10" max="10" width="27.7109375" style="34" customWidth="1"/>
    <col min="11" max="11" width="3.7109375" style="34" customWidth="1"/>
    <col min="12" max="16384" width="9.140625" style="34"/>
  </cols>
  <sheetData>
    <row r="2" spans="1:11">
      <c r="A2" s="2" t="s">
        <v>19</v>
      </c>
      <c r="B2" s="2" t="s">
        <v>12</v>
      </c>
      <c r="C2" s="399"/>
      <c r="D2" s="3" t="s">
        <v>26</v>
      </c>
      <c r="E2" s="3"/>
      <c r="F2" s="16"/>
      <c r="G2" s="3"/>
      <c r="H2" s="3"/>
      <c r="I2" s="17"/>
      <c r="J2" s="3"/>
      <c r="K2" s="3"/>
    </row>
    <row r="3" spans="1:11">
      <c r="A3" s="50"/>
      <c r="B3" s="50"/>
      <c r="C3" s="400"/>
      <c r="D3" s="51"/>
      <c r="E3" s="51"/>
      <c r="F3" s="52"/>
      <c r="G3" s="273"/>
      <c r="H3" s="51"/>
      <c r="I3" s="53"/>
      <c r="J3" s="51"/>
      <c r="K3" s="51"/>
    </row>
    <row r="4" spans="1:11">
      <c r="A4" s="50"/>
      <c r="B4" s="50"/>
      <c r="C4" s="400"/>
      <c r="D4" s="54"/>
      <c r="E4" s="55"/>
      <c r="F4" s="55"/>
      <c r="G4" s="274"/>
      <c r="H4" s="55"/>
      <c r="I4" s="55"/>
      <c r="J4" s="55"/>
      <c r="K4" s="55"/>
    </row>
    <row r="5" spans="1:11">
      <c r="C5" s="401" t="s">
        <v>0</v>
      </c>
      <c r="D5" s="38" t="s">
        <v>63</v>
      </c>
      <c r="E5" s="39"/>
      <c r="F5" s="41"/>
      <c r="G5" s="275"/>
      <c r="H5" s="39"/>
      <c r="I5" s="43"/>
      <c r="J5" s="39"/>
      <c r="K5" s="48"/>
    </row>
    <row r="6" spans="1:11" ht="132" customHeight="1">
      <c r="D6" s="36" t="s">
        <v>64</v>
      </c>
      <c r="G6" s="276"/>
    </row>
    <row r="7" spans="1:11">
      <c r="D7" s="42"/>
      <c r="E7" s="47">
        <v>61.2</v>
      </c>
      <c r="F7" s="46" t="s">
        <v>4</v>
      </c>
      <c r="G7" s="277"/>
      <c r="H7" s="40" t="s">
        <v>10</v>
      </c>
      <c r="I7" s="44" t="str">
        <f>F7</f>
        <v>m2</v>
      </c>
      <c r="J7" s="45">
        <f>G7*E7</f>
        <v>0</v>
      </c>
      <c r="K7" s="34" t="s">
        <v>1</v>
      </c>
    </row>
    <row r="8" spans="1:11">
      <c r="D8" s="42"/>
      <c r="E8" s="47"/>
      <c r="F8" s="46"/>
      <c r="G8" s="277"/>
      <c r="H8" s="40"/>
      <c r="I8" s="44"/>
      <c r="J8" s="45"/>
    </row>
    <row r="9" spans="1:11">
      <c r="C9" s="401" t="s">
        <v>2</v>
      </c>
      <c r="D9" s="38" t="s">
        <v>84</v>
      </c>
      <c r="E9" s="39"/>
      <c r="F9" s="41"/>
      <c r="G9" s="275"/>
      <c r="H9" s="39"/>
      <c r="I9" s="43"/>
      <c r="J9" s="39"/>
      <c r="K9" s="48"/>
    </row>
    <row r="10" spans="1:11" ht="105.75" customHeight="1">
      <c r="D10" s="36" t="s">
        <v>85</v>
      </c>
      <c r="G10" s="276"/>
    </row>
    <row r="11" spans="1:11">
      <c r="D11" s="42"/>
      <c r="E11" s="47">
        <v>19.7</v>
      </c>
      <c r="F11" s="46" t="s">
        <v>4</v>
      </c>
      <c r="G11" s="277"/>
      <c r="H11" s="40" t="s">
        <v>10</v>
      </c>
      <c r="I11" s="44" t="str">
        <f>F11</f>
        <v>m2</v>
      </c>
      <c r="J11" s="45">
        <f>G11*E11</f>
        <v>0</v>
      </c>
      <c r="K11" s="34" t="s">
        <v>1</v>
      </c>
    </row>
    <row r="12" spans="1:11">
      <c r="D12" s="42"/>
      <c r="E12" s="47"/>
      <c r="F12" s="46"/>
      <c r="G12" s="278"/>
      <c r="H12" s="40"/>
      <c r="I12" s="44"/>
      <c r="J12" s="49"/>
    </row>
    <row r="13" spans="1:11">
      <c r="C13" s="404" t="s">
        <v>3</v>
      </c>
      <c r="D13" s="38" t="s">
        <v>65</v>
      </c>
      <c r="E13" s="39"/>
      <c r="F13" s="41"/>
      <c r="G13" s="275"/>
      <c r="H13" s="39"/>
      <c r="I13" s="43"/>
      <c r="J13" s="39"/>
      <c r="K13" s="48"/>
    </row>
    <row r="14" spans="1:11" ht="112.5" customHeight="1">
      <c r="D14" s="36" t="s">
        <v>66</v>
      </c>
      <c r="G14" s="276"/>
    </row>
    <row r="15" spans="1:11">
      <c r="C15" s="402" t="s">
        <v>21</v>
      </c>
      <c r="D15" s="42" t="s">
        <v>67</v>
      </c>
      <c r="E15" s="47">
        <v>25.2</v>
      </c>
      <c r="F15" s="46" t="s">
        <v>4</v>
      </c>
      <c r="G15" s="277"/>
      <c r="H15" s="40" t="s">
        <v>10</v>
      </c>
      <c r="I15" s="44" t="str">
        <f>F15</f>
        <v>m2</v>
      </c>
      <c r="J15" s="45">
        <f>G15*E15</f>
        <v>0</v>
      </c>
      <c r="K15" s="34" t="s">
        <v>1</v>
      </c>
    </row>
    <row r="16" spans="1:11">
      <c r="C16" s="402" t="s">
        <v>20</v>
      </c>
      <c r="D16" s="42" t="s">
        <v>68</v>
      </c>
      <c r="E16" s="47">
        <v>45.5</v>
      </c>
      <c r="F16" s="46" t="s">
        <v>4</v>
      </c>
      <c r="G16" s="277"/>
      <c r="H16" s="40" t="s">
        <v>10</v>
      </c>
      <c r="I16" s="44" t="str">
        <f>F16</f>
        <v>m2</v>
      </c>
      <c r="J16" s="45">
        <f>G16*E16</f>
        <v>0</v>
      </c>
      <c r="K16" s="34" t="s">
        <v>1</v>
      </c>
    </row>
    <row r="17" spans="1:11" s="51" customFormat="1">
      <c r="A17" s="50"/>
      <c r="B17" s="50"/>
      <c r="C17" s="400" t="s">
        <v>22</v>
      </c>
      <c r="D17" s="53" t="s">
        <v>75</v>
      </c>
      <c r="E17" s="76">
        <v>1.2</v>
      </c>
      <c r="F17" s="87" t="s">
        <v>4</v>
      </c>
      <c r="G17" s="281"/>
      <c r="H17" s="89" t="s">
        <v>10</v>
      </c>
      <c r="I17" s="90" t="str">
        <f>F17</f>
        <v>m2</v>
      </c>
      <c r="J17" s="88">
        <f>G17*E17</f>
        <v>0</v>
      </c>
      <c r="K17" s="51" t="s">
        <v>1</v>
      </c>
    </row>
    <row r="18" spans="1:11">
      <c r="D18" s="42"/>
      <c r="E18" s="47"/>
      <c r="F18" s="46"/>
      <c r="G18" s="277"/>
      <c r="H18" s="40"/>
      <c r="I18" s="44"/>
      <c r="J18" s="45"/>
    </row>
    <row r="19" spans="1:11">
      <c r="C19" s="404" t="s">
        <v>5</v>
      </c>
      <c r="D19" s="38" t="s">
        <v>70</v>
      </c>
      <c r="E19" s="39"/>
      <c r="F19" s="41"/>
      <c r="G19" s="275"/>
      <c r="H19" s="39"/>
      <c r="I19" s="43"/>
      <c r="J19" s="39"/>
      <c r="K19" s="48"/>
    </row>
    <row r="20" spans="1:11" ht="112.5" customHeight="1">
      <c r="D20" s="36" t="s">
        <v>74</v>
      </c>
      <c r="G20" s="276"/>
    </row>
    <row r="21" spans="1:11">
      <c r="D21" s="42" t="s">
        <v>67</v>
      </c>
      <c r="E21" s="47">
        <v>12</v>
      </c>
      <c r="F21" s="46" t="s">
        <v>4</v>
      </c>
      <c r="G21" s="277"/>
      <c r="H21" s="40" t="s">
        <v>10</v>
      </c>
      <c r="I21" s="44" t="str">
        <f>F21</f>
        <v>m2</v>
      </c>
      <c r="J21" s="45">
        <f>G21*E21</f>
        <v>0</v>
      </c>
      <c r="K21" s="34" t="s">
        <v>1</v>
      </c>
    </row>
    <row r="22" spans="1:11">
      <c r="D22" s="42"/>
      <c r="E22" s="47"/>
      <c r="F22" s="46"/>
      <c r="G22" s="277"/>
      <c r="H22" s="40"/>
      <c r="I22" s="44"/>
      <c r="J22" s="45"/>
    </row>
    <row r="23" spans="1:11">
      <c r="C23" s="404" t="s">
        <v>6</v>
      </c>
      <c r="D23" s="38" t="s">
        <v>69</v>
      </c>
      <c r="E23" s="39"/>
      <c r="F23" s="41"/>
      <c r="G23" s="275"/>
      <c r="H23" s="39"/>
      <c r="I23" s="43"/>
      <c r="J23" s="39"/>
      <c r="K23" s="48"/>
    </row>
    <row r="24" spans="1:11" ht="112.5" customHeight="1">
      <c r="D24" s="36" t="s">
        <v>71</v>
      </c>
      <c r="G24" s="276"/>
    </row>
    <row r="25" spans="1:11">
      <c r="C25" s="402" t="s">
        <v>21</v>
      </c>
      <c r="D25" s="42" t="s">
        <v>67</v>
      </c>
      <c r="E25" s="47">
        <v>10.199999999999999</v>
      </c>
      <c r="F25" s="46" t="s">
        <v>4</v>
      </c>
      <c r="G25" s="277"/>
      <c r="H25" s="40" t="s">
        <v>10</v>
      </c>
      <c r="I25" s="44" t="str">
        <f>F25</f>
        <v>m2</v>
      </c>
      <c r="J25" s="45">
        <f>G25*E25</f>
        <v>0</v>
      </c>
      <c r="K25" s="34" t="s">
        <v>1</v>
      </c>
    </row>
    <row r="26" spans="1:11">
      <c r="C26" s="402" t="s">
        <v>20</v>
      </c>
      <c r="D26" s="42" t="s">
        <v>68</v>
      </c>
      <c r="E26" s="47">
        <v>55.1</v>
      </c>
      <c r="F26" s="46" t="s">
        <v>4</v>
      </c>
      <c r="G26" s="277"/>
      <c r="H26" s="40" t="s">
        <v>10</v>
      </c>
      <c r="I26" s="44" t="str">
        <f>F26</f>
        <v>m2</v>
      </c>
      <c r="J26" s="45">
        <f>G26*E26</f>
        <v>0</v>
      </c>
      <c r="K26" s="34" t="s">
        <v>1</v>
      </c>
    </row>
    <row r="27" spans="1:11">
      <c r="D27" s="42"/>
      <c r="E27" s="47"/>
      <c r="F27" s="46"/>
      <c r="G27" s="277"/>
      <c r="H27" s="40"/>
      <c r="I27" s="44"/>
      <c r="J27" s="45"/>
    </row>
    <row r="28" spans="1:11">
      <c r="C28" s="404" t="s">
        <v>7</v>
      </c>
      <c r="D28" s="38" t="s">
        <v>72</v>
      </c>
      <c r="E28" s="39"/>
      <c r="F28" s="41"/>
      <c r="G28" s="275"/>
      <c r="H28" s="39"/>
      <c r="I28" s="43"/>
      <c r="J28" s="39"/>
      <c r="K28" s="48"/>
    </row>
    <row r="29" spans="1:11" ht="112.5" customHeight="1">
      <c r="D29" s="36" t="s">
        <v>73</v>
      </c>
      <c r="G29" s="276"/>
    </row>
    <row r="30" spans="1:11">
      <c r="D30" s="42" t="s">
        <v>67</v>
      </c>
      <c r="E30" s="47">
        <v>27.2</v>
      </c>
      <c r="F30" s="46" t="s">
        <v>4</v>
      </c>
      <c r="G30" s="277"/>
      <c r="H30" s="40" t="s">
        <v>10</v>
      </c>
      <c r="I30" s="44" t="str">
        <f>F30</f>
        <v>m2</v>
      </c>
      <c r="J30" s="45">
        <f>G30*E30</f>
        <v>0</v>
      </c>
      <c r="K30" s="34" t="s">
        <v>1</v>
      </c>
    </row>
    <row r="31" spans="1:11">
      <c r="D31" s="42"/>
      <c r="E31" s="47"/>
      <c r="F31" s="46"/>
      <c r="G31" s="277"/>
      <c r="H31" s="40"/>
      <c r="I31" s="44"/>
      <c r="J31" s="45"/>
    </row>
    <row r="32" spans="1:11">
      <c r="C32" s="401" t="s">
        <v>8</v>
      </c>
      <c r="D32" s="38" t="s">
        <v>76</v>
      </c>
      <c r="E32" s="39"/>
      <c r="F32" s="41"/>
      <c r="G32" s="275"/>
      <c r="H32" s="39"/>
      <c r="I32" s="43"/>
      <c r="J32" s="39"/>
      <c r="K32" s="48"/>
    </row>
    <row r="33" spans="1:11" ht="113.25" customHeight="1">
      <c r="D33" s="36" t="s">
        <v>88</v>
      </c>
      <c r="G33" s="276"/>
    </row>
    <row r="34" spans="1:11">
      <c r="C34" s="402" t="s">
        <v>21</v>
      </c>
      <c r="D34" s="42" t="s">
        <v>77</v>
      </c>
      <c r="E34" s="47">
        <v>4.2</v>
      </c>
      <c r="F34" s="46" t="s">
        <v>4</v>
      </c>
      <c r="G34" s="277"/>
      <c r="H34" s="40" t="s">
        <v>10</v>
      </c>
      <c r="I34" s="44" t="str">
        <f>F34</f>
        <v>m2</v>
      </c>
      <c r="J34" s="45">
        <f>G34*E34</f>
        <v>0</v>
      </c>
      <c r="K34" s="34" t="s">
        <v>1</v>
      </c>
    </row>
    <row r="35" spans="1:11">
      <c r="C35" s="402" t="s">
        <v>20</v>
      </c>
      <c r="D35" s="42" t="s">
        <v>78</v>
      </c>
      <c r="E35" s="47">
        <v>7.8</v>
      </c>
      <c r="F35" s="46" t="s">
        <v>4</v>
      </c>
      <c r="G35" s="277"/>
      <c r="H35" s="40" t="s">
        <v>10</v>
      </c>
      <c r="I35" s="44" t="str">
        <f t="shared" ref="I35:I37" si="0">F35</f>
        <v>m2</v>
      </c>
      <c r="J35" s="45">
        <f t="shared" ref="J35:J37" si="1">G35*E35</f>
        <v>0</v>
      </c>
      <c r="K35" s="34" t="s">
        <v>1</v>
      </c>
    </row>
    <row r="36" spans="1:11">
      <c r="C36" s="408" t="s">
        <v>22</v>
      </c>
      <c r="D36" s="42" t="s">
        <v>79</v>
      </c>
      <c r="E36" s="47">
        <v>5.4</v>
      </c>
      <c r="F36" s="46" t="s">
        <v>4</v>
      </c>
      <c r="G36" s="277"/>
      <c r="H36" s="40" t="s">
        <v>10</v>
      </c>
      <c r="I36" s="44" t="str">
        <f t="shared" si="0"/>
        <v>m2</v>
      </c>
      <c r="J36" s="45">
        <f t="shared" si="1"/>
        <v>0</v>
      </c>
      <c r="K36" s="34" t="s">
        <v>1</v>
      </c>
    </row>
    <row r="37" spans="1:11">
      <c r="C37" s="408" t="s">
        <v>23</v>
      </c>
      <c r="D37" s="42" t="s">
        <v>80</v>
      </c>
      <c r="E37" s="47">
        <v>6.6</v>
      </c>
      <c r="F37" s="46" t="s">
        <v>4</v>
      </c>
      <c r="G37" s="277"/>
      <c r="H37" s="40" t="s">
        <v>10</v>
      </c>
      <c r="I37" s="44" t="str">
        <f t="shared" si="0"/>
        <v>m2</v>
      </c>
      <c r="J37" s="45">
        <f t="shared" si="1"/>
        <v>0</v>
      </c>
      <c r="K37" s="34" t="s">
        <v>1</v>
      </c>
    </row>
    <row r="38" spans="1:11">
      <c r="C38" s="408" t="s">
        <v>81</v>
      </c>
      <c r="D38" s="42" t="s">
        <v>82</v>
      </c>
      <c r="E38" s="47">
        <v>5.7</v>
      </c>
      <c r="F38" s="46" t="s">
        <v>24</v>
      </c>
      <c r="G38" s="277"/>
      <c r="H38" s="40" t="s">
        <v>10</v>
      </c>
      <c r="I38" s="44" t="str">
        <f t="shared" ref="I38" si="2">F38</f>
        <v>m'</v>
      </c>
      <c r="J38" s="45">
        <f t="shared" ref="J38" si="3">G38*E38</f>
        <v>0</v>
      </c>
      <c r="K38" s="34" t="s">
        <v>1</v>
      </c>
    </row>
    <row r="39" spans="1:11">
      <c r="D39" s="42"/>
      <c r="E39" s="47"/>
      <c r="F39" s="46"/>
      <c r="G39" s="278"/>
      <c r="H39" s="40"/>
      <c r="I39" s="44"/>
      <c r="J39" s="49"/>
    </row>
    <row r="40" spans="1:11">
      <c r="C40" s="401" t="s">
        <v>9</v>
      </c>
      <c r="D40" s="38" t="s">
        <v>83</v>
      </c>
      <c r="E40" s="39"/>
      <c r="F40" s="41"/>
      <c r="G40" s="275"/>
      <c r="H40" s="39"/>
      <c r="I40" s="43"/>
      <c r="J40" s="39"/>
      <c r="K40" s="48"/>
    </row>
    <row r="41" spans="1:11" ht="93.75" customHeight="1">
      <c r="D41" s="36" t="s">
        <v>89</v>
      </c>
      <c r="G41" s="276"/>
    </row>
    <row r="42" spans="1:11">
      <c r="C42" s="402" t="s">
        <v>21</v>
      </c>
      <c r="D42" s="42" t="s">
        <v>86</v>
      </c>
      <c r="E42" s="47">
        <v>25.7</v>
      </c>
      <c r="F42" s="46" t="s">
        <v>4</v>
      </c>
      <c r="G42" s="277"/>
      <c r="H42" s="40" t="s">
        <v>10</v>
      </c>
      <c r="I42" s="44" t="str">
        <f>F42</f>
        <v>m2</v>
      </c>
      <c r="J42" s="45">
        <f>G42*E42</f>
        <v>0</v>
      </c>
      <c r="K42" s="34" t="s">
        <v>1</v>
      </c>
    </row>
    <row r="43" spans="1:11">
      <c r="C43" s="402" t="s">
        <v>20</v>
      </c>
      <c r="D43" s="42" t="s">
        <v>87</v>
      </c>
      <c r="E43" s="47">
        <v>84</v>
      </c>
      <c r="F43" s="46" t="s">
        <v>4</v>
      </c>
      <c r="G43" s="277"/>
      <c r="H43" s="40" t="s">
        <v>10</v>
      </c>
      <c r="I43" s="44" t="str">
        <f t="shared" ref="I43" si="4">F43</f>
        <v>m2</v>
      </c>
      <c r="J43" s="45">
        <f t="shared" ref="J43" si="5">G43*E43</f>
        <v>0</v>
      </c>
      <c r="K43" s="34" t="s">
        <v>1</v>
      </c>
    </row>
    <row r="44" spans="1:11">
      <c r="C44" s="408"/>
      <c r="D44" s="42"/>
      <c r="E44" s="47"/>
      <c r="F44" s="46"/>
      <c r="G44" s="277"/>
      <c r="H44" s="40"/>
      <c r="I44" s="44"/>
      <c r="J44" s="45"/>
    </row>
    <row r="45" spans="1:11">
      <c r="C45" s="401" t="s">
        <v>16</v>
      </c>
      <c r="D45" s="38" t="s">
        <v>1199</v>
      </c>
      <c r="E45" s="39"/>
      <c r="F45" s="41"/>
      <c r="G45" s="275"/>
      <c r="H45" s="39"/>
      <c r="I45" s="43"/>
      <c r="J45" s="39"/>
      <c r="K45" s="48"/>
    </row>
    <row r="46" spans="1:11" ht="84.75" customHeight="1">
      <c r="D46" s="36" t="s">
        <v>163</v>
      </c>
      <c r="G46" s="276"/>
    </row>
    <row r="47" spans="1:11">
      <c r="D47" s="42"/>
      <c r="E47" s="76">
        <v>8.35</v>
      </c>
      <c r="F47" s="87" t="s">
        <v>28</v>
      </c>
      <c r="G47" s="277"/>
      <c r="H47" s="40" t="s">
        <v>10</v>
      </c>
      <c r="I47" s="44" t="str">
        <f>F47</f>
        <v>m3</v>
      </c>
      <c r="J47" s="45">
        <f>G47*E47</f>
        <v>0</v>
      </c>
      <c r="K47" s="34" t="s">
        <v>1</v>
      </c>
    </row>
    <row r="48" spans="1:11" s="92" customFormat="1">
      <c r="A48" s="93"/>
      <c r="B48" s="93"/>
      <c r="C48" s="402"/>
      <c r="D48" s="99"/>
      <c r="E48" s="76"/>
      <c r="F48" s="87"/>
      <c r="G48" s="277"/>
      <c r="H48" s="97"/>
      <c r="I48" s="101"/>
      <c r="J48" s="106"/>
    </row>
    <row r="49" spans="1:11" s="92" customFormat="1">
      <c r="A49" s="93"/>
      <c r="B49" s="93"/>
      <c r="C49" s="69" t="s">
        <v>16</v>
      </c>
      <c r="D49" s="70" t="s">
        <v>1245</v>
      </c>
      <c r="E49" s="71"/>
      <c r="F49" s="72"/>
      <c r="G49" s="280"/>
      <c r="H49" s="71"/>
      <c r="I49" s="73"/>
      <c r="J49" s="71"/>
      <c r="K49" s="74"/>
    </row>
    <row r="50" spans="1:11" s="92" customFormat="1" ht="60">
      <c r="A50" s="93"/>
      <c r="B50" s="93"/>
      <c r="C50" s="51"/>
      <c r="D50" s="184" t="s">
        <v>1246</v>
      </c>
      <c r="E50" s="51"/>
      <c r="F50" s="52"/>
      <c r="G50" s="273"/>
      <c r="H50" s="51"/>
      <c r="I50" s="53"/>
      <c r="J50" s="51"/>
      <c r="K50" s="51"/>
    </row>
    <row r="51" spans="1:11" s="92" customFormat="1">
      <c r="A51" s="93"/>
      <c r="B51" s="93"/>
      <c r="C51" s="51"/>
      <c r="D51" s="53"/>
      <c r="E51" s="409">
        <v>29</v>
      </c>
      <c r="F51" s="410" t="s">
        <v>4</v>
      </c>
      <c r="G51" s="281"/>
      <c r="H51" s="411" t="s">
        <v>10</v>
      </c>
      <c r="I51" s="380" t="str">
        <f>F51</f>
        <v>m2</v>
      </c>
      <c r="J51" s="88">
        <f>G51*E51</f>
        <v>0</v>
      </c>
      <c r="K51" s="51" t="s">
        <v>1</v>
      </c>
    </row>
    <row r="52" spans="1:11">
      <c r="D52" s="42"/>
      <c r="E52" s="47"/>
      <c r="F52" s="46"/>
      <c r="G52" s="278"/>
      <c r="H52" s="40"/>
      <c r="I52" s="44"/>
      <c r="J52" s="49"/>
    </row>
    <row r="53" spans="1:11">
      <c r="D53" s="42"/>
      <c r="E53" s="47"/>
      <c r="F53" s="46"/>
      <c r="G53" s="278"/>
      <c r="H53" s="40"/>
      <c r="I53" s="44"/>
      <c r="J53" s="49"/>
    </row>
    <row r="54" spans="1:11" ht="15.75" thickBot="1">
      <c r="D54" s="42"/>
      <c r="E54" s="47"/>
      <c r="F54" s="46"/>
      <c r="G54" s="278"/>
      <c r="H54" s="40"/>
      <c r="I54" s="44"/>
      <c r="J54" s="49"/>
    </row>
    <row r="55" spans="1:11" ht="15.75" thickBot="1">
      <c r="A55" s="21" t="str">
        <f>A2</f>
        <v>A</v>
      </c>
      <c r="B55" s="22" t="str">
        <f>B2</f>
        <v>III</v>
      </c>
      <c r="C55" s="407"/>
      <c r="D55" s="20" t="str">
        <f>D2&amp;" SVEUKUPNO"</f>
        <v>SKIDANJE PODOVA SVEUKUPNO</v>
      </c>
      <c r="E55" s="422">
        <f>SUM(J6:J51)</f>
        <v>0</v>
      </c>
      <c r="F55" s="422"/>
      <c r="G55" s="422"/>
      <c r="H55" s="422"/>
      <c r="I55" s="422"/>
      <c r="J55" s="422"/>
      <c r="K55" s="23" t="s">
        <v>1</v>
      </c>
    </row>
    <row r="56" spans="1:11">
      <c r="E56" s="47"/>
      <c r="F56" s="46"/>
      <c r="G56" s="49"/>
      <c r="H56" s="40"/>
      <c r="I56" s="44"/>
      <c r="J56" s="49"/>
    </row>
    <row r="57" spans="1:11">
      <c r="E57" s="47"/>
      <c r="F57" s="46"/>
      <c r="G57" s="49"/>
      <c r="H57" s="40"/>
      <c r="I57" s="44"/>
      <c r="J57" s="49"/>
    </row>
    <row r="58" spans="1:11">
      <c r="E58" s="47"/>
      <c r="F58" s="46"/>
      <c r="G58" s="49"/>
      <c r="H58" s="40"/>
      <c r="I58" s="44"/>
      <c r="J58" s="49"/>
    </row>
    <row r="59" spans="1:11">
      <c r="E59" s="47"/>
      <c r="F59" s="46"/>
      <c r="G59" s="49"/>
      <c r="H59" s="40"/>
      <c r="I59" s="44"/>
      <c r="J59" s="49"/>
    </row>
    <row r="60" spans="1:11">
      <c r="E60" s="47"/>
      <c r="F60" s="46"/>
      <c r="G60" s="49"/>
      <c r="H60" s="40"/>
      <c r="I60" s="44"/>
      <c r="J60" s="49"/>
    </row>
    <row r="61" spans="1:11">
      <c r="E61" s="47"/>
      <c r="F61" s="46"/>
      <c r="G61" s="49"/>
      <c r="H61" s="40"/>
      <c r="I61" s="44"/>
      <c r="J61" s="49"/>
    </row>
    <row r="62" spans="1:11">
      <c r="E62" s="47"/>
      <c r="F62" s="46"/>
      <c r="G62" s="49"/>
      <c r="H62" s="40"/>
      <c r="I62" s="44"/>
      <c r="J62" s="49"/>
    </row>
    <row r="63" spans="1:11">
      <c r="E63" s="47"/>
      <c r="F63" s="46"/>
      <c r="G63" s="49"/>
      <c r="H63" s="40"/>
      <c r="I63" s="44"/>
      <c r="J63" s="49"/>
    </row>
  </sheetData>
  <sheetProtection algorithmName="SHA-512" hashValue="J7k6xY1YBGWqkeBFR/8vQ6WD5a0FZ8D4QGeMV9sxBRaE3z3Y8oE3pAUaQVM/bAk6XOdhzKNaHEr383fJrptGaw==" saltValue="MhZY6C2yQxgn2R12ebQbEQ==" spinCount="100000" sheet="1" objects="1" scenarios="1"/>
  <mergeCells count="1">
    <mergeCell ref="E55:J55"/>
  </mergeCells>
  <pageMargins left="0.7" right="0.7" top="0.75" bottom="0.75" header="0.3" footer="0.3"/>
  <pageSetup paperSize="9" orientation="landscape" horizontalDpi="300" verticalDpi="300" r:id="rId1"/>
  <headerFooter>
    <oddHeader>&amp;LZAJEDNICA SUSRET&amp;CTROŠKOVNIK&amp;Rožujak 2021.</oddHeader>
    <oddFooter>&amp;CSKIDANJE PODOVA</oddFooter>
  </headerFooter>
  <rowBreaks count="1" manualBreakCount="1">
    <brk id="2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K48"/>
  <sheetViews>
    <sheetView topLeftCell="A23" workbookViewId="0">
      <selection activeCell="E41" sqref="E41"/>
    </sheetView>
  </sheetViews>
  <sheetFormatPr defaultColWidth="9.140625" defaultRowHeight="15"/>
  <cols>
    <col min="1" max="2" width="2.7109375" style="35" customWidth="1"/>
    <col min="3" max="3" width="3.7109375" style="402" customWidth="1"/>
    <col min="4" max="4" width="43.28515625" style="34" customWidth="1"/>
    <col min="5" max="5" width="4.7109375" style="34" customWidth="1"/>
    <col min="6" max="6" width="3.7109375" style="4" customWidth="1"/>
    <col min="7" max="7" width="28.85546875" style="34" customWidth="1"/>
    <col min="8" max="8" width="3.28515625" style="34" customWidth="1"/>
    <col min="9" max="9" width="3.7109375" style="42" customWidth="1"/>
    <col min="10" max="10" width="29.140625" style="34" customWidth="1"/>
    <col min="11" max="11" width="3.7109375" style="34" customWidth="1"/>
    <col min="12" max="12" width="4.7109375" style="34" customWidth="1"/>
    <col min="13" max="16384" width="9.140625" style="34"/>
  </cols>
  <sheetData>
    <row r="2" spans="1:11">
      <c r="A2" s="2" t="s">
        <v>19</v>
      </c>
      <c r="B2" s="2" t="s">
        <v>13</v>
      </c>
      <c r="C2" s="399"/>
      <c r="D2" s="3" t="s">
        <v>27</v>
      </c>
      <c r="E2" s="3"/>
      <c r="F2" s="16"/>
      <c r="G2" s="3"/>
      <c r="H2" s="3"/>
      <c r="I2" s="17"/>
      <c r="J2" s="3"/>
      <c r="K2" s="3"/>
    </row>
    <row r="3" spans="1:11">
      <c r="A3" s="50"/>
      <c r="B3" s="50"/>
      <c r="C3" s="400"/>
      <c r="D3" s="51"/>
      <c r="E3" s="51"/>
      <c r="F3" s="52"/>
      <c r="G3" s="273"/>
      <c r="H3" s="51"/>
      <c r="I3" s="53"/>
      <c r="J3" s="51"/>
      <c r="K3" s="51"/>
    </row>
    <row r="4" spans="1:11">
      <c r="C4" s="401" t="s">
        <v>0</v>
      </c>
      <c r="D4" s="38" t="s">
        <v>105</v>
      </c>
      <c r="E4" s="39"/>
      <c r="F4" s="41"/>
      <c r="G4" s="275"/>
      <c r="H4" s="39"/>
      <c r="I4" s="43"/>
      <c r="J4" s="39"/>
      <c r="K4" s="48"/>
    </row>
    <row r="5" spans="1:11" ht="97.5" customHeight="1">
      <c r="D5" s="36" t="s">
        <v>106</v>
      </c>
      <c r="G5" s="276"/>
    </row>
    <row r="6" spans="1:11">
      <c r="C6" s="402" t="s">
        <v>21</v>
      </c>
      <c r="D6" s="42" t="s">
        <v>97</v>
      </c>
      <c r="E6" s="47">
        <v>0.42</v>
      </c>
      <c r="F6" s="46" t="s">
        <v>28</v>
      </c>
      <c r="G6" s="277"/>
      <c r="H6" s="40" t="s">
        <v>10</v>
      </c>
      <c r="I6" s="44" t="str">
        <f>F6</f>
        <v>m3</v>
      </c>
      <c r="J6" s="45">
        <f>G6*E6</f>
        <v>0</v>
      </c>
      <c r="K6" s="34" t="s">
        <v>1</v>
      </c>
    </row>
    <row r="7" spans="1:11">
      <c r="C7" s="402" t="s">
        <v>20</v>
      </c>
      <c r="D7" s="42" t="s">
        <v>98</v>
      </c>
      <c r="E7" s="47">
        <v>0.4</v>
      </c>
      <c r="F7" s="46" t="s">
        <v>28</v>
      </c>
      <c r="G7" s="277"/>
      <c r="H7" s="40" t="s">
        <v>10</v>
      </c>
      <c r="I7" s="44" t="str">
        <f>F7</f>
        <v>m3</v>
      </c>
      <c r="J7" s="45">
        <f>G7*E7</f>
        <v>0</v>
      </c>
      <c r="K7" s="34" t="s">
        <v>1</v>
      </c>
    </row>
    <row r="8" spans="1:11">
      <c r="D8" s="42"/>
      <c r="E8" s="47"/>
      <c r="F8" s="46"/>
      <c r="G8" s="278"/>
      <c r="H8" s="40"/>
      <c r="I8" s="44"/>
      <c r="J8" s="49"/>
    </row>
    <row r="9" spans="1:11">
      <c r="C9" s="401" t="s">
        <v>2</v>
      </c>
      <c r="D9" s="38" t="s">
        <v>103</v>
      </c>
      <c r="E9" s="39"/>
      <c r="F9" s="41"/>
      <c r="G9" s="275"/>
      <c r="H9" s="39"/>
      <c r="I9" s="43"/>
      <c r="J9" s="39"/>
      <c r="K9" s="48"/>
    </row>
    <row r="10" spans="1:11" ht="189" customHeight="1">
      <c r="D10" s="36" t="s">
        <v>101</v>
      </c>
      <c r="G10" s="276"/>
    </row>
    <row r="11" spans="1:11">
      <c r="C11" s="402" t="s">
        <v>21</v>
      </c>
      <c r="D11" s="42" t="s">
        <v>100</v>
      </c>
      <c r="E11" s="47">
        <v>1.25</v>
      </c>
      <c r="F11" s="46" t="s">
        <v>28</v>
      </c>
      <c r="G11" s="277"/>
      <c r="H11" s="40" t="s">
        <v>10</v>
      </c>
      <c r="I11" s="44" t="str">
        <f>F11</f>
        <v>m3</v>
      </c>
      <c r="J11" s="45">
        <f>G11*E11</f>
        <v>0</v>
      </c>
      <c r="K11" s="34" t="s">
        <v>1</v>
      </c>
    </row>
    <row r="12" spans="1:11">
      <c r="C12" s="402" t="s">
        <v>20</v>
      </c>
      <c r="D12" s="42" t="s">
        <v>99</v>
      </c>
      <c r="E12" s="47">
        <v>1.9</v>
      </c>
      <c r="F12" s="46" t="s">
        <v>28</v>
      </c>
      <c r="G12" s="277"/>
      <c r="H12" s="40" t="s">
        <v>10</v>
      </c>
      <c r="I12" s="44" t="str">
        <f>F12</f>
        <v>m3</v>
      </c>
      <c r="J12" s="45">
        <f>G12*E12</f>
        <v>0</v>
      </c>
      <c r="K12" s="34" t="s">
        <v>1</v>
      </c>
    </row>
    <row r="13" spans="1:11">
      <c r="D13" s="42"/>
      <c r="E13" s="47"/>
      <c r="F13" s="46"/>
      <c r="G13" s="278"/>
      <c r="H13" s="40"/>
      <c r="I13" s="44"/>
      <c r="J13" s="49"/>
    </row>
    <row r="14" spans="1:11">
      <c r="C14" s="401" t="s">
        <v>3</v>
      </c>
      <c r="D14" s="38" t="s">
        <v>104</v>
      </c>
      <c r="E14" s="39"/>
      <c r="F14" s="41"/>
      <c r="G14" s="275"/>
      <c r="H14" s="39"/>
      <c r="I14" s="43"/>
      <c r="J14" s="39"/>
      <c r="K14" s="48"/>
    </row>
    <row r="15" spans="1:11" ht="129" customHeight="1">
      <c r="D15" s="36" t="s">
        <v>150</v>
      </c>
      <c r="G15" s="276"/>
    </row>
    <row r="16" spans="1:11">
      <c r="D16" s="42"/>
      <c r="E16" s="47">
        <v>1</v>
      </c>
      <c r="F16" s="46" t="s">
        <v>28</v>
      </c>
      <c r="G16" s="277"/>
      <c r="H16" s="40" t="s">
        <v>10</v>
      </c>
      <c r="I16" s="44" t="str">
        <f>F16</f>
        <v>m3</v>
      </c>
      <c r="J16" s="45">
        <f>G16*E16</f>
        <v>0</v>
      </c>
      <c r="K16" s="34" t="s">
        <v>1</v>
      </c>
    </row>
    <row r="17" spans="3:11">
      <c r="D17" s="42"/>
      <c r="E17" s="47"/>
      <c r="F17" s="46"/>
      <c r="G17" s="277"/>
      <c r="H17" s="40"/>
      <c r="I17" s="44"/>
      <c r="J17" s="45"/>
    </row>
    <row r="18" spans="3:11">
      <c r="C18" s="401" t="s">
        <v>5</v>
      </c>
      <c r="D18" s="38" t="s">
        <v>102</v>
      </c>
      <c r="E18" s="39"/>
      <c r="F18" s="41"/>
      <c r="G18" s="275"/>
      <c r="H18" s="39"/>
      <c r="I18" s="43"/>
      <c r="J18" s="39"/>
      <c r="K18" s="48"/>
    </row>
    <row r="19" spans="3:11" ht="165" customHeight="1">
      <c r="D19" s="36" t="s">
        <v>151</v>
      </c>
      <c r="G19" s="276"/>
    </row>
    <row r="20" spans="3:11">
      <c r="D20" s="42"/>
      <c r="E20" s="47">
        <v>0.15</v>
      </c>
      <c r="F20" s="46" t="s">
        <v>28</v>
      </c>
      <c r="G20" s="277"/>
      <c r="H20" s="40" t="s">
        <v>10</v>
      </c>
      <c r="I20" s="44" t="str">
        <f>F20</f>
        <v>m3</v>
      </c>
      <c r="J20" s="45">
        <f>G20*E20</f>
        <v>0</v>
      </c>
      <c r="K20" s="34" t="s">
        <v>1</v>
      </c>
    </row>
    <row r="21" spans="3:11">
      <c r="D21" s="42"/>
      <c r="E21" s="47"/>
      <c r="F21" s="46"/>
      <c r="G21" s="277"/>
      <c r="H21" s="40"/>
      <c r="I21" s="44"/>
      <c r="J21" s="45"/>
    </row>
    <row r="22" spans="3:11">
      <c r="D22" s="42"/>
      <c r="E22" s="47"/>
      <c r="F22" s="46"/>
      <c r="G22" s="277"/>
      <c r="H22" s="40"/>
      <c r="I22" s="44"/>
      <c r="J22" s="45"/>
    </row>
    <row r="23" spans="3:11">
      <c r="C23" s="401" t="s">
        <v>6</v>
      </c>
      <c r="D23" s="38" t="s">
        <v>107</v>
      </c>
      <c r="E23" s="39"/>
      <c r="F23" s="41"/>
      <c r="G23" s="275"/>
      <c r="H23" s="39"/>
      <c r="I23" s="43"/>
      <c r="J23" s="39"/>
      <c r="K23" s="48"/>
    </row>
    <row r="24" spans="3:11" ht="117.75" customHeight="1">
      <c r="D24" s="36" t="s">
        <v>108</v>
      </c>
      <c r="G24" s="276"/>
    </row>
    <row r="25" spans="3:11">
      <c r="D25" s="42"/>
      <c r="E25" s="47">
        <v>0.23</v>
      </c>
      <c r="F25" s="46" t="s">
        <v>28</v>
      </c>
      <c r="G25" s="277"/>
      <c r="H25" s="40" t="s">
        <v>10</v>
      </c>
      <c r="I25" s="44" t="str">
        <f>F25</f>
        <v>m3</v>
      </c>
      <c r="J25" s="45">
        <f>G25*E25</f>
        <v>0</v>
      </c>
      <c r="K25" s="34" t="s">
        <v>1</v>
      </c>
    </row>
    <row r="26" spans="3:11">
      <c r="D26" s="42"/>
      <c r="E26" s="47"/>
      <c r="F26" s="46"/>
      <c r="G26" s="278"/>
      <c r="H26" s="40"/>
      <c r="I26" s="44"/>
      <c r="J26" s="49"/>
    </row>
    <row r="27" spans="3:11">
      <c r="C27" s="401" t="s">
        <v>7</v>
      </c>
      <c r="D27" s="38" t="s">
        <v>109</v>
      </c>
      <c r="E27" s="39"/>
      <c r="F27" s="41"/>
      <c r="G27" s="275"/>
      <c r="H27" s="39"/>
      <c r="I27" s="43"/>
      <c r="J27" s="39"/>
      <c r="K27" s="48"/>
    </row>
    <row r="28" spans="3:11" ht="153.75" customHeight="1">
      <c r="D28" s="36" t="s">
        <v>110</v>
      </c>
      <c r="G28" s="276"/>
    </row>
    <row r="29" spans="3:11">
      <c r="C29" s="402" t="s">
        <v>21</v>
      </c>
      <c r="D29" s="42" t="s">
        <v>111</v>
      </c>
      <c r="E29" s="47">
        <v>0.8</v>
      </c>
      <c r="F29" s="46" t="s">
        <v>28</v>
      </c>
      <c r="G29" s="277"/>
      <c r="H29" s="40" t="s">
        <v>10</v>
      </c>
      <c r="I29" s="44" t="str">
        <f>F29</f>
        <v>m3</v>
      </c>
      <c r="J29" s="45">
        <f>G29*E29</f>
        <v>0</v>
      </c>
      <c r="K29" s="34" t="s">
        <v>1</v>
      </c>
    </row>
    <row r="30" spans="3:11">
      <c r="C30" s="402" t="s">
        <v>20</v>
      </c>
      <c r="D30" s="42" t="s">
        <v>112</v>
      </c>
      <c r="E30" s="47">
        <v>0.6</v>
      </c>
      <c r="F30" s="46" t="s">
        <v>28</v>
      </c>
      <c r="G30" s="277"/>
      <c r="H30" s="40" t="s">
        <v>10</v>
      </c>
      <c r="I30" s="44" t="str">
        <f>F30</f>
        <v>m3</v>
      </c>
      <c r="J30" s="45">
        <f>G30*E30</f>
        <v>0</v>
      </c>
      <c r="K30" s="34" t="s">
        <v>1</v>
      </c>
    </row>
    <row r="31" spans="3:11">
      <c r="D31" s="42"/>
      <c r="E31" s="47"/>
      <c r="F31" s="46"/>
      <c r="G31" s="278"/>
      <c r="H31" s="40"/>
      <c r="I31" s="44"/>
      <c r="J31" s="49"/>
    </row>
    <row r="32" spans="3:11">
      <c r="C32" s="401" t="s">
        <v>8</v>
      </c>
      <c r="D32" s="38" t="s">
        <v>152</v>
      </c>
      <c r="E32" s="39"/>
      <c r="F32" s="41"/>
      <c r="G32" s="275"/>
      <c r="H32" s="39"/>
      <c r="I32" s="43"/>
      <c r="J32" s="39"/>
      <c r="K32" s="48"/>
    </row>
    <row r="33" spans="1:11" ht="113.25" customHeight="1">
      <c r="D33" s="36" t="s">
        <v>169</v>
      </c>
      <c r="E33" s="47"/>
      <c r="F33" s="46"/>
      <c r="G33" s="278"/>
      <c r="H33" s="40"/>
      <c r="I33" s="44"/>
      <c r="J33" s="49"/>
    </row>
    <row r="34" spans="1:11">
      <c r="C34" s="408"/>
      <c r="D34" s="42"/>
      <c r="E34" s="47">
        <v>0.1</v>
      </c>
      <c r="F34" s="46" t="s">
        <v>28</v>
      </c>
      <c r="G34" s="277"/>
      <c r="H34" s="40" t="s">
        <v>10</v>
      </c>
      <c r="I34" s="44" t="str">
        <f>F34</f>
        <v>m3</v>
      </c>
      <c r="J34" s="45">
        <f>G34*E34</f>
        <v>0</v>
      </c>
      <c r="K34" s="34" t="s">
        <v>1</v>
      </c>
    </row>
    <row r="35" spans="1:11">
      <c r="C35" s="408"/>
      <c r="D35" s="42"/>
      <c r="E35" s="47"/>
      <c r="F35" s="46"/>
      <c r="G35" s="277"/>
      <c r="H35" s="40"/>
      <c r="I35" s="44"/>
      <c r="J35" s="45"/>
    </row>
    <row r="36" spans="1:11">
      <c r="C36" s="401" t="s">
        <v>9</v>
      </c>
      <c r="D36" s="38" t="s">
        <v>170</v>
      </c>
      <c r="E36" s="39"/>
      <c r="F36" s="41"/>
      <c r="G36" s="275"/>
      <c r="H36" s="39"/>
      <c r="I36" s="43"/>
      <c r="J36" s="39"/>
      <c r="K36" s="48"/>
    </row>
    <row r="37" spans="1:11" ht="40.5" customHeight="1">
      <c r="D37" s="91" t="s">
        <v>171</v>
      </c>
      <c r="E37" s="47"/>
      <c r="F37" s="46"/>
      <c r="G37" s="278"/>
      <c r="H37" s="40"/>
      <c r="I37" s="44"/>
      <c r="J37" s="49"/>
    </row>
    <row r="38" spans="1:11">
      <c r="C38" s="408"/>
      <c r="D38" s="42"/>
      <c r="E38" s="47">
        <v>150</v>
      </c>
      <c r="F38" s="46" t="s">
        <v>24</v>
      </c>
      <c r="G38" s="388"/>
      <c r="H38" s="40" t="s">
        <v>10</v>
      </c>
      <c r="I38" s="44" t="str">
        <f>F38</f>
        <v>m'</v>
      </c>
      <c r="J38" s="45">
        <f>G38*E38</f>
        <v>0</v>
      </c>
      <c r="K38" s="34" t="s">
        <v>1</v>
      </c>
    </row>
    <row r="39" spans="1:11" ht="15.75" thickBot="1">
      <c r="C39" s="408"/>
      <c r="D39" s="42"/>
      <c r="E39" s="47"/>
      <c r="F39" s="46"/>
      <c r="G39" s="278"/>
      <c r="H39" s="40"/>
      <c r="I39" s="44"/>
      <c r="J39" s="49"/>
    </row>
    <row r="40" spans="1:11" ht="15.75" thickBot="1">
      <c r="A40" s="21" t="str">
        <f>A2</f>
        <v>A</v>
      </c>
      <c r="B40" s="22" t="str">
        <f>B2</f>
        <v>IV</v>
      </c>
      <c r="C40" s="407"/>
      <c r="D40" s="20" t="str">
        <f>D2&amp;" SVEUKUPNO"</f>
        <v>RUŠENJE ZIDOVA SVEUKUPNO</v>
      </c>
      <c r="E40" s="422">
        <f>SUM(J4:J38)</f>
        <v>0</v>
      </c>
      <c r="F40" s="422"/>
      <c r="G40" s="422"/>
      <c r="H40" s="422"/>
      <c r="I40" s="422"/>
      <c r="J40" s="422"/>
      <c r="K40" s="23" t="s">
        <v>1</v>
      </c>
    </row>
    <row r="41" spans="1:11">
      <c r="E41" s="47"/>
      <c r="F41" s="46"/>
      <c r="G41" s="49"/>
      <c r="H41" s="40"/>
      <c r="I41" s="44"/>
      <c r="J41" s="49"/>
    </row>
    <row r="42" spans="1:11">
      <c r="E42" s="47"/>
      <c r="F42" s="46"/>
      <c r="G42" s="49"/>
      <c r="H42" s="40"/>
      <c r="I42" s="44"/>
      <c r="J42" s="49"/>
    </row>
    <row r="43" spans="1:11">
      <c r="E43" s="47"/>
      <c r="F43" s="46"/>
      <c r="G43" s="49"/>
      <c r="H43" s="40"/>
      <c r="I43" s="44"/>
      <c r="J43" s="49"/>
    </row>
    <row r="44" spans="1:11">
      <c r="E44" s="47"/>
      <c r="F44" s="46"/>
      <c r="G44" s="49"/>
      <c r="H44" s="40"/>
      <c r="I44" s="44"/>
      <c r="J44" s="49"/>
    </row>
    <row r="45" spans="1:11">
      <c r="E45" s="47"/>
      <c r="F45" s="46"/>
      <c r="G45" s="49"/>
      <c r="H45" s="40"/>
      <c r="I45" s="44"/>
      <c r="J45" s="49"/>
    </row>
    <row r="46" spans="1:11">
      <c r="E46" s="47"/>
      <c r="F46" s="46"/>
      <c r="G46" s="49"/>
      <c r="H46" s="40"/>
      <c r="I46" s="44"/>
      <c r="J46" s="49"/>
    </row>
    <row r="47" spans="1:11">
      <c r="E47" s="47"/>
      <c r="F47" s="46"/>
      <c r="G47" s="49"/>
      <c r="H47" s="40"/>
      <c r="I47" s="44"/>
      <c r="J47" s="49"/>
    </row>
    <row r="48" spans="1:11">
      <c r="E48" s="47"/>
      <c r="F48" s="46"/>
      <c r="G48" s="49"/>
      <c r="H48" s="40"/>
      <c r="I48" s="44"/>
      <c r="J48" s="49"/>
    </row>
  </sheetData>
  <sheetProtection algorithmName="SHA-512" hashValue="4cueGqkxeqop4Q8T3FY2rECFMGpVccxa/v9Ty3ugC70nut8vAgyhB8/nCDTWBty3G4MYnoThRWoHcO2TE/SZ2g==" saltValue="/rkKBjXGExZjcLJpOB0xOw==" spinCount="100000" sheet="1" objects="1" scenarios="1"/>
  <mergeCells count="1">
    <mergeCell ref="E40:J40"/>
  </mergeCells>
  <pageMargins left="0.7" right="0.7" top="0.75" bottom="0.75" header="0.3" footer="0.3"/>
  <pageSetup paperSize="9" orientation="landscape" horizontalDpi="300" verticalDpi="300" r:id="rId1"/>
  <headerFooter>
    <oddHeader xml:space="preserve">&amp;LZAJEDNICA SUSRET&amp;CTROŠKOVNIK&amp;Rožujak 2021.
</oddHeader>
    <oddFooter>&amp;CRUŠENJE ZIDOVA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K28"/>
  <sheetViews>
    <sheetView workbookViewId="0">
      <selection activeCell="G28" sqref="G28"/>
    </sheetView>
  </sheetViews>
  <sheetFormatPr defaultColWidth="9.140625" defaultRowHeight="15"/>
  <cols>
    <col min="1" max="2" width="2.7109375" style="35" customWidth="1"/>
    <col min="3" max="3" width="3.7109375" style="34" customWidth="1"/>
    <col min="4" max="4" width="43.28515625" style="34" customWidth="1"/>
    <col min="5" max="5" width="4.7109375" style="34" customWidth="1"/>
    <col min="6" max="6" width="3.7109375" style="4" customWidth="1"/>
    <col min="7" max="7" width="28.5703125" style="34" customWidth="1"/>
    <col min="8" max="8" width="3.28515625" style="34" customWidth="1"/>
    <col min="9" max="9" width="3.7109375" style="42" customWidth="1"/>
    <col min="10" max="10" width="27" style="34" customWidth="1"/>
    <col min="11" max="11" width="3.7109375" style="34" customWidth="1"/>
    <col min="12" max="16384" width="9.140625" style="34"/>
  </cols>
  <sheetData>
    <row r="2" spans="1:11">
      <c r="A2" s="2" t="s">
        <v>19</v>
      </c>
      <c r="B2" s="2" t="s">
        <v>14</v>
      </c>
      <c r="C2" s="3"/>
      <c r="D2" s="3" t="s">
        <v>29</v>
      </c>
      <c r="E2" s="3"/>
      <c r="F2" s="16"/>
      <c r="G2" s="3"/>
      <c r="H2" s="3"/>
      <c r="I2" s="17"/>
      <c r="J2" s="3"/>
      <c r="K2" s="3"/>
    </row>
    <row r="3" spans="1:11">
      <c r="A3" s="50"/>
      <c r="B3" s="50"/>
      <c r="C3" s="51"/>
      <c r="D3" s="51"/>
      <c r="E3" s="79"/>
      <c r="F3" s="52"/>
      <c r="G3" s="273"/>
      <c r="H3" s="51"/>
      <c r="I3" s="53"/>
      <c r="J3" s="51"/>
      <c r="K3" s="51"/>
    </row>
    <row r="4" spans="1:11" s="51" customFormat="1">
      <c r="A4" s="50"/>
      <c r="B4" s="50"/>
      <c r="C4" s="69" t="s">
        <v>0</v>
      </c>
      <c r="D4" s="70" t="s">
        <v>143</v>
      </c>
      <c r="E4" s="80"/>
      <c r="F4" s="72"/>
      <c r="G4" s="280"/>
      <c r="H4" s="71"/>
      <c r="I4" s="73"/>
      <c r="J4" s="71"/>
      <c r="K4" s="74"/>
    </row>
    <row r="5" spans="1:11" ht="123.75" customHeight="1">
      <c r="D5" s="36" t="s">
        <v>153</v>
      </c>
      <c r="E5" s="81"/>
      <c r="G5" s="276"/>
    </row>
    <row r="6" spans="1:11">
      <c r="C6" s="34" t="s">
        <v>21</v>
      </c>
      <c r="D6" s="42" t="s">
        <v>154</v>
      </c>
      <c r="E6" s="84">
        <v>18.3</v>
      </c>
      <c r="F6" s="46" t="s">
        <v>4</v>
      </c>
      <c r="G6" s="277"/>
      <c r="H6" s="40" t="s">
        <v>10</v>
      </c>
      <c r="I6" s="44" t="str">
        <f>F6</f>
        <v>m2</v>
      </c>
      <c r="J6" s="45">
        <f>G6*E6</f>
        <v>0</v>
      </c>
      <c r="K6" s="34" t="s">
        <v>1</v>
      </c>
    </row>
    <row r="7" spans="1:11">
      <c r="C7" s="34" t="s">
        <v>20</v>
      </c>
      <c r="D7" s="42" t="s">
        <v>155</v>
      </c>
      <c r="E7" s="82">
        <v>59.4</v>
      </c>
      <c r="F7" s="46" t="s">
        <v>4</v>
      </c>
      <c r="G7" s="277"/>
      <c r="H7" s="40" t="s">
        <v>10</v>
      </c>
      <c r="I7" s="44" t="str">
        <f>F7</f>
        <v>m2</v>
      </c>
      <c r="J7" s="45">
        <f>G7*E7</f>
        <v>0</v>
      </c>
      <c r="K7" s="34" t="s">
        <v>1</v>
      </c>
    </row>
    <row r="8" spans="1:11">
      <c r="D8" s="42"/>
      <c r="E8" s="82"/>
      <c r="F8" s="46"/>
      <c r="G8" s="277"/>
      <c r="H8" s="40"/>
      <c r="I8" s="44"/>
      <c r="J8" s="45"/>
    </row>
    <row r="9" spans="1:11" s="51" customFormat="1">
      <c r="A9" s="50"/>
      <c r="B9" s="50"/>
      <c r="C9" s="69" t="s">
        <v>2</v>
      </c>
      <c r="D9" s="70" t="s">
        <v>115</v>
      </c>
      <c r="E9" s="80"/>
      <c r="F9" s="72"/>
      <c r="G9" s="280"/>
      <c r="H9" s="71"/>
      <c r="I9" s="73"/>
      <c r="J9" s="71"/>
      <c r="K9" s="74"/>
    </row>
    <row r="10" spans="1:11" ht="120.75" customHeight="1">
      <c r="D10" s="36" t="s">
        <v>120</v>
      </c>
      <c r="E10" s="81"/>
      <c r="G10" s="276"/>
    </row>
    <row r="11" spans="1:11">
      <c r="C11" s="34" t="s">
        <v>21</v>
      </c>
      <c r="D11" s="42" t="s">
        <v>156</v>
      </c>
      <c r="E11" s="84">
        <v>8.6</v>
      </c>
      <c r="F11" s="46" t="s">
        <v>4</v>
      </c>
      <c r="G11" s="277"/>
      <c r="H11" s="40" t="s">
        <v>10</v>
      </c>
      <c r="I11" s="44" t="str">
        <f>F11</f>
        <v>m2</v>
      </c>
      <c r="J11" s="45">
        <f>G11*E11</f>
        <v>0</v>
      </c>
      <c r="K11" s="34" t="s">
        <v>1</v>
      </c>
    </row>
    <row r="12" spans="1:11">
      <c r="C12" s="34" t="s">
        <v>20</v>
      </c>
      <c r="D12" s="42" t="s">
        <v>155</v>
      </c>
      <c r="E12" s="82">
        <v>75.2</v>
      </c>
      <c r="F12" s="46" t="s">
        <v>4</v>
      </c>
      <c r="G12" s="277"/>
      <c r="H12" s="40" t="s">
        <v>10</v>
      </c>
      <c r="I12" s="44" t="str">
        <f>F12</f>
        <v>m2</v>
      </c>
      <c r="J12" s="45">
        <f>G12*E12</f>
        <v>0</v>
      </c>
      <c r="K12" s="34" t="s">
        <v>1</v>
      </c>
    </row>
    <row r="13" spans="1:11">
      <c r="D13" s="42"/>
      <c r="E13" s="83"/>
      <c r="F13" s="46"/>
      <c r="G13" s="278"/>
      <c r="H13" s="40"/>
      <c r="I13" s="44"/>
      <c r="J13" s="49"/>
    </row>
    <row r="14" spans="1:11" s="51" customFormat="1">
      <c r="A14" s="50"/>
      <c r="B14" s="50"/>
      <c r="C14" s="69" t="s">
        <v>3</v>
      </c>
      <c r="D14" s="70" t="s">
        <v>119</v>
      </c>
      <c r="E14" s="80"/>
      <c r="F14" s="72"/>
      <c r="G14" s="280"/>
      <c r="H14" s="71"/>
      <c r="I14" s="73"/>
      <c r="J14" s="71"/>
      <c r="K14" s="74"/>
    </row>
    <row r="15" spans="1:11" ht="117" customHeight="1">
      <c r="D15" s="36" t="s">
        <v>121</v>
      </c>
      <c r="E15" s="81"/>
      <c r="G15" s="276"/>
    </row>
    <row r="16" spans="1:11">
      <c r="D16" s="42"/>
      <c r="E16" s="82">
        <v>67.23</v>
      </c>
      <c r="F16" s="46" t="s">
        <v>4</v>
      </c>
      <c r="G16" s="277"/>
      <c r="H16" s="40" t="s">
        <v>10</v>
      </c>
      <c r="I16" s="44" t="str">
        <f>F16</f>
        <v>m2</v>
      </c>
      <c r="J16" s="45">
        <f>G16*E16</f>
        <v>0</v>
      </c>
      <c r="K16" s="34" t="s">
        <v>1</v>
      </c>
    </row>
    <row r="17" spans="1:11">
      <c r="D17" s="42"/>
      <c r="E17" s="82"/>
      <c r="F17" s="46"/>
      <c r="G17" s="277"/>
      <c r="H17" s="40"/>
      <c r="I17" s="44"/>
      <c r="J17" s="45"/>
    </row>
    <row r="18" spans="1:11">
      <c r="D18" s="42"/>
      <c r="E18" s="82"/>
      <c r="F18" s="46"/>
      <c r="G18" s="278"/>
      <c r="H18" s="40"/>
      <c r="I18" s="44"/>
      <c r="J18" s="49"/>
    </row>
    <row r="19" spans="1:11" ht="15.75" thickBot="1">
      <c r="D19" s="42"/>
      <c r="E19" s="82"/>
      <c r="F19" s="46"/>
      <c r="G19" s="278"/>
      <c r="H19" s="40"/>
      <c r="I19" s="44"/>
      <c r="J19" s="49"/>
    </row>
    <row r="20" spans="1:11" ht="15.75" thickBot="1">
      <c r="A20" s="21" t="str">
        <f>A2</f>
        <v>A</v>
      </c>
      <c r="B20" s="22" t="str">
        <f>B2</f>
        <v>V</v>
      </c>
      <c r="C20" s="20"/>
      <c r="D20" s="20" t="str">
        <f>D2&amp;" SVEUKUPNO"</f>
        <v>RUŠENJE STROPOVA SVEUKUPNO</v>
      </c>
      <c r="E20" s="422">
        <f>SUM(J16,J12,J11,J7,J6)</f>
        <v>0</v>
      </c>
      <c r="F20" s="422"/>
      <c r="G20" s="422"/>
      <c r="H20" s="422"/>
      <c r="I20" s="422"/>
      <c r="J20" s="422"/>
      <c r="K20" s="23" t="s">
        <v>1</v>
      </c>
    </row>
    <row r="21" spans="1:11">
      <c r="E21" s="47"/>
      <c r="F21" s="46"/>
      <c r="G21" s="49"/>
      <c r="H21" s="40"/>
      <c r="I21" s="44"/>
      <c r="J21" s="49"/>
    </row>
    <row r="22" spans="1:11">
      <c r="E22" s="47"/>
      <c r="F22" s="46"/>
      <c r="G22" s="49"/>
      <c r="H22" s="40"/>
      <c r="I22" s="44"/>
      <c r="J22" s="49"/>
    </row>
    <row r="23" spans="1:11">
      <c r="E23" s="47"/>
      <c r="F23" s="46"/>
      <c r="G23" s="49"/>
      <c r="H23" s="40"/>
      <c r="I23" s="44"/>
      <c r="J23" s="49"/>
    </row>
    <row r="24" spans="1:11">
      <c r="E24" s="47"/>
      <c r="F24" s="46"/>
      <c r="G24" s="49"/>
      <c r="H24" s="40"/>
      <c r="I24" s="44"/>
      <c r="J24" s="49"/>
    </row>
    <row r="25" spans="1:11">
      <c r="E25" s="47"/>
      <c r="F25" s="46"/>
      <c r="G25" s="49"/>
      <c r="H25" s="40"/>
      <c r="I25" s="44"/>
      <c r="J25" s="49"/>
    </row>
    <row r="26" spans="1:11">
      <c r="E26" s="47"/>
      <c r="F26" s="46"/>
      <c r="G26" s="49"/>
      <c r="H26" s="40"/>
      <c r="I26" s="44"/>
      <c r="J26" s="49"/>
    </row>
    <row r="27" spans="1:11">
      <c r="E27" s="47"/>
      <c r="F27" s="46"/>
      <c r="G27" s="49"/>
      <c r="H27" s="40"/>
      <c r="I27" s="44"/>
      <c r="J27" s="49"/>
    </row>
    <row r="28" spans="1:11">
      <c r="E28" s="47"/>
      <c r="F28" s="46"/>
      <c r="G28" s="49"/>
      <c r="H28" s="40"/>
      <c r="I28" s="44"/>
      <c r="J28" s="49"/>
    </row>
  </sheetData>
  <sheetProtection algorithmName="SHA-512" hashValue="bIwiNKzGbTC9XERsmTBkiBwClp7STjEnInXRAFtH/I0X7NHN/BTDQBnExT1M4gxRTPp1pTpHSdUQ6ACtgq2Zuw==" saltValue="bvkCgdH14+LmSRWOoKJaZw==" spinCount="100000" sheet="1" objects="1" scenarios="1"/>
  <mergeCells count="1">
    <mergeCell ref="E20:J20"/>
  </mergeCells>
  <pageMargins left="0.7" right="0.7" top="0.75" bottom="0.75" header="0.3" footer="0.3"/>
  <pageSetup paperSize="9" orientation="landscape" horizontalDpi="300" verticalDpi="300" r:id="rId1"/>
  <headerFooter>
    <oddHeader>&amp;LZAJEDNICA SUSRET&amp;CTROŠKOVNIK&amp;Rožujak 2021.</oddHeader>
    <oddFooter>&amp;CRUŠENJE STROPOVA</oddFooter>
  </headerFooter>
  <ignoredErrors>
    <ignoredError sqref="C4 C9 C14"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K33"/>
  <sheetViews>
    <sheetView topLeftCell="A10" workbookViewId="0">
      <selection activeCell="J28" sqref="J28"/>
    </sheetView>
  </sheetViews>
  <sheetFormatPr defaultColWidth="9.140625" defaultRowHeight="15"/>
  <cols>
    <col min="1" max="2" width="2.7109375" style="35" customWidth="1"/>
    <col min="3" max="3" width="3.7109375" style="34" customWidth="1"/>
    <col min="4" max="4" width="43.28515625" style="34" customWidth="1"/>
    <col min="5" max="5" width="5.140625" style="34" customWidth="1"/>
    <col min="6" max="6" width="3.7109375" style="4" customWidth="1"/>
    <col min="7" max="7" width="28.42578125" style="34" customWidth="1"/>
    <col min="8" max="8" width="3.28515625" style="34" customWidth="1"/>
    <col min="9" max="9" width="3.7109375" style="42" customWidth="1"/>
    <col min="10" max="10" width="31.85546875" style="34" customWidth="1"/>
    <col min="11" max="11" width="3.7109375" style="34" customWidth="1"/>
    <col min="12" max="12" width="4.140625" style="34" customWidth="1"/>
    <col min="13" max="16384" width="9.140625" style="34"/>
  </cols>
  <sheetData>
    <row r="2" spans="1:11">
      <c r="A2" s="2" t="s">
        <v>19</v>
      </c>
      <c r="B2" s="2" t="s">
        <v>132</v>
      </c>
      <c r="C2" s="3"/>
      <c r="D2" s="3" t="s">
        <v>90</v>
      </c>
      <c r="E2" s="3"/>
      <c r="F2" s="16"/>
      <c r="G2" s="3"/>
      <c r="H2" s="3"/>
      <c r="I2" s="17"/>
      <c r="J2" s="3"/>
      <c r="K2" s="3"/>
    </row>
    <row r="3" spans="1:11">
      <c r="A3" s="50"/>
      <c r="B3" s="50"/>
      <c r="C3" s="51"/>
      <c r="D3" s="51"/>
      <c r="E3" s="79"/>
      <c r="F3" s="52"/>
      <c r="G3" s="273"/>
      <c r="H3" s="51"/>
      <c r="I3" s="53"/>
      <c r="J3" s="51"/>
      <c r="K3" s="51"/>
    </row>
    <row r="4" spans="1:11">
      <c r="A4" s="50"/>
      <c r="B4" s="50"/>
      <c r="C4" s="51"/>
      <c r="D4" s="51"/>
      <c r="E4" s="79"/>
      <c r="F4" s="52"/>
      <c r="G4" s="273"/>
      <c r="H4" s="51"/>
      <c r="I4" s="53"/>
      <c r="J4" s="51"/>
      <c r="K4" s="51"/>
    </row>
    <row r="5" spans="1:11">
      <c r="C5" s="37" t="s">
        <v>0</v>
      </c>
      <c r="D5" s="38" t="s">
        <v>122</v>
      </c>
      <c r="E5" s="85"/>
      <c r="F5" s="41"/>
      <c r="G5" s="275"/>
      <c r="H5" s="39"/>
      <c r="I5" s="43"/>
      <c r="J5" s="39"/>
      <c r="K5" s="48"/>
    </row>
    <row r="6" spans="1:11" ht="111" customHeight="1">
      <c r="D6" s="36" t="s">
        <v>126</v>
      </c>
      <c r="E6" s="81"/>
      <c r="G6" s="276"/>
    </row>
    <row r="7" spans="1:11">
      <c r="D7" s="42"/>
      <c r="E7" s="86">
        <v>14.8</v>
      </c>
      <c r="F7" s="46" t="s">
        <v>4</v>
      </c>
      <c r="G7" s="277"/>
      <c r="H7" s="40" t="s">
        <v>10</v>
      </c>
      <c r="I7" s="44" t="str">
        <f>F7</f>
        <v>m2</v>
      </c>
      <c r="J7" s="45">
        <f>G7*E7</f>
        <v>0</v>
      </c>
      <c r="K7" s="34" t="s">
        <v>1</v>
      </c>
    </row>
    <row r="8" spans="1:11">
      <c r="D8" s="42"/>
      <c r="E8" s="83"/>
      <c r="F8" s="46"/>
      <c r="G8" s="278"/>
      <c r="H8" s="40"/>
      <c r="I8" s="44"/>
      <c r="J8" s="49"/>
    </row>
    <row r="9" spans="1:11">
      <c r="C9" s="37" t="s">
        <v>2</v>
      </c>
      <c r="D9" s="38" t="s">
        <v>123</v>
      </c>
      <c r="E9" s="85"/>
      <c r="F9" s="41"/>
      <c r="G9" s="275"/>
      <c r="H9" s="39"/>
      <c r="I9" s="43"/>
      <c r="J9" s="39"/>
      <c r="K9" s="48"/>
    </row>
    <row r="10" spans="1:11" ht="92.25" customHeight="1">
      <c r="D10" s="36" t="s">
        <v>128</v>
      </c>
      <c r="E10" s="81"/>
      <c r="G10" s="276"/>
    </row>
    <row r="11" spans="1:11">
      <c r="D11" s="42"/>
      <c r="E11" s="82">
        <v>4.5999999999999996</v>
      </c>
      <c r="F11" s="46" t="s">
        <v>4</v>
      </c>
      <c r="G11" s="277"/>
      <c r="H11" s="40" t="s">
        <v>10</v>
      </c>
      <c r="I11" s="44" t="str">
        <f>F11</f>
        <v>m2</v>
      </c>
      <c r="J11" s="45">
        <f>G11*E11</f>
        <v>0</v>
      </c>
      <c r="K11" s="34" t="s">
        <v>1</v>
      </c>
    </row>
    <row r="12" spans="1:11">
      <c r="D12" s="42"/>
      <c r="E12" s="83"/>
      <c r="F12" s="46"/>
      <c r="G12" s="278"/>
      <c r="H12" s="40"/>
      <c r="I12" s="44"/>
      <c r="J12" s="49"/>
    </row>
    <row r="13" spans="1:11">
      <c r="C13" s="37" t="s">
        <v>3</v>
      </c>
      <c r="D13" s="38" t="s">
        <v>124</v>
      </c>
      <c r="E13" s="85"/>
      <c r="F13" s="41"/>
      <c r="G13" s="275"/>
      <c r="H13" s="39"/>
      <c r="I13" s="43"/>
      <c r="J13" s="39"/>
      <c r="K13" s="48"/>
    </row>
    <row r="14" spans="1:11" ht="97.5" customHeight="1">
      <c r="D14" s="36" t="s">
        <v>127</v>
      </c>
      <c r="E14" s="81"/>
      <c r="G14" s="276"/>
    </row>
    <row r="15" spans="1:11">
      <c r="D15" s="42"/>
      <c r="E15" s="82">
        <v>6.3</v>
      </c>
      <c r="F15" s="46" t="s">
        <v>4</v>
      </c>
      <c r="G15" s="277"/>
      <c r="H15" s="40" t="s">
        <v>10</v>
      </c>
      <c r="I15" s="44" t="str">
        <f>F15</f>
        <v>m2</v>
      </c>
      <c r="J15" s="45">
        <f>G15*E15</f>
        <v>0</v>
      </c>
      <c r="K15" s="34" t="s">
        <v>1</v>
      </c>
    </row>
    <row r="16" spans="1:11">
      <c r="D16" s="42"/>
      <c r="E16" s="83"/>
      <c r="F16" s="46"/>
      <c r="G16" s="278"/>
      <c r="H16" s="40"/>
      <c r="I16" s="44"/>
      <c r="J16" s="49"/>
    </row>
    <row r="17" spans="1:11">
      <c r="C17" s="37" t="s">
        <v>5</v>
      </c>
      <c r="D17" s="38" t="s">
        <v>125</v>
      </c>
      <c r="E17" s="85"/>
      <c r="F17" s="41"/>
      <c r="G17" s="275"/>
      <c r="H17" s="39"/>
      <c r="I17" s="43"/>
      <c r="J17" s="39"/>
      <c r="K17" s="48"/>
    </row>
    <row r="18" spans="1:11" ht="111.75" customHeight="1">
      <c r="D18" s="36" t="s">
        <v>129</v>
      </c>
      <c r="E18" s="81"/>
      <c r="G18" s="276"/>
    </row>
    <row r="19" spans="1:11">
      <c r="D19" s="42"/>
      <c r="E19" s="82">
        <v>12.1</v>
      </c>
      <c r="F19" s="46" t="s">
        <v>4</v>
      </c>
      <c r="G19" s="277"/>
      <c r="H19" s="40" t="s">
        <v>10</v>
      </c>
      <c r="I19" s="44" t="str">
        <f>F19</f>
        <v>m2</v>
      </c>
      <c r="J19" s="45">
        <f>G19*E19</f>
        <v>0</v>
      </c>
      <c r="K19" s="34" t="s">
        <v>1</v>
      </c>
    </row>
    <row r="20" spans="1:11">
      <c r="D20" s="42"/>
      <c r="E20" s="83"/>
      <c r="F20" s="46"/>
      <c r="G20" s="278"/>
      <c r="H20" s="40"/>
      <c r="I20" s="44"/>
      <c r="J20" s="49"/>
    </row>
    <row r="21" spans="1:11" s="92" customFormat="1">
      <c r="A21" s="93"/>
      <c r="B21" s="93"/>
      <c r="C21" s="105" t="s">
        <v>6</v>
      </c>
      <c r="D21" s="95" t="s">
        <v>172</v>
      </c>
      <c r="E21" s="108"/>
      <c r="F21" s="98"/>
      <c r="G21" s="275"/>
      <c r="H21" s="96"/>
      <c r="I21" s="100"/>
      <c r="J21" s="96"/>
      <c r="K21" s="103"/>
    </row>
    <row r="22" spans="1:11" s="92" customFormat="1" ht="145.5" customHeight="1">
      <c r="A22" s="93"/>
      <c r="B22" s="93"/>
      <c r="D22" s="104" t="s">
        <v>173</v>
      </c>
      <c r="E22" s="107"/>
      <c r="F22" s="94"/>
      <c r="G22" s="276"/>
      <c r="I22" s="99"/>
    </row>
    <row r="23" spans="1:11" s="92" customFormat="1">
      <c r="A23" s="93"/>
      <c r="B23" s="93"/>
      <c r="D23" s="99"/>
      <c r="E23" s="115">
        <v>160</v>
      </c>
      <c r="F23" s="102" t="s">
        <v>4</v>
      </c>
      <c r="G23" s="277"/>
      <c r="H23" s="97" t="s">
        <v>10</v>
      </c>
      <c r="I23" s="101" t="str">
        <f>F23</f>
        <v>m2</v>
      </c>
      <c r="J23" s="106">
        <f>G23*E23</f>
        <v>0</v>
      </c>
      <c r="K23" s="92" t="s">
        <v>1</v>
      </c>
    </row>
    <row r="24" spans="1:11" ht="15.75" thickBot="1">
      <c r="D24" s="42"/>
      <c r="E24" s="83"/>
      <c r="F24" s="46"/>
      <c r="G24" s="278"/>
      <c r="H24" s="40"/>
      <c r="I24" s="44"/>
      <c r="J24" s="49"/>
    </row>
    <row r="25" spans="1:11" ht="15.75" thickBot="1">
      <c r="A25" s="21" t="str">
        <f>A2</f>
        <v>A</v>
      </c>
      <c r="B25" s="22" t="str">
        <f>B2</f>
        <v>VI</v>
      </c>
      <c r="C25" s="20"/>
      <c r="D25" s="20" t="str">
        <f>D2&amp;" SVEUKUPNO"</f>
        <v>ZIDNE OBLOGE SVEUKUPNO</v>
      </c>
      <c r="E25" s="422">
        <f>SUM(J23,J19,J15,J11,J7)</f>
        <v>0</v>
      </c>
      <c r="F25" s="422"/>
      <c r="G25" s="422"/>
      <c r="H25" s="422"/>
      <c r="I25" s="422"/>
      <c r="J25" s="422"/>
      <c r="K25" s="23" t="s">
        <v>1</v>
      </c>
    </row>
    <row r="26" spans="1:11">
      <c r="E26" s="47"/>
      <c r="F26" s="46"/>
      <c r="G26" s="49"/>
      <c r="H26" s="40"/>
      <c r="I26" s="44"/>
      <c r="J26" s="49"/>
    </row>
    <row r="27" spans="1:11">
      <c r="E27" s="47"/>
      <c r="F27" s="46"/>
      <c r="G27" s="49"/>
      <c r="H27" s="40"/>
      <c r="I27" s="44"/>
      <c r="J27" s="49"/>
    </row>
    <row r="28" spans="1:11">
      <c r="E28" s="47"/>
      <c r="F28" s="46"/>
      <c r="G28" s="49"/>
      <c r="H28" s="40"/>
      <c r="I28" s="44"/>
      <c r="J28" s="49"/>
    </row>
    <row r="29" spans="1:11">
      <c r="E29" s="47"/>
      <c r="F29" s="46"/>
      <c r="G29" s="49"/>
      <c r="H29" s="40"/>
      <c r="I29" s="44"/>
      <c r="J29" s="49"/>
    </row>
    <row r="30" spans="1:11">
      <c r="E30" s="47"/>
      <c r="F30" s="46"/>
      <c r="G30" s="49"/>
      <c r="H30" s="40"/>
      <c r="I30" s="44"/>
      <c r="J30" s="49"/>
    </row>
    <row r="31" spans="1:11">
      <c r="E31" s="47"/>
      <c r="F31" s="46"/>
      <c r="G31" s="49"/>
      <c r="H31" s="40"/>
      <c r="I31" s="44"/>
      <c r="J31" s="49"/>
    </row>
    <row r="32" spans="1:11">
      <c r="E32" s="47"/>
      <c r="F32" s="46"/>
      <c r="G32" s="49"/>
      <c r="H32" s="40"/>
      <c r="I32" s="44"/>
      <c r="J32" s="49"/>
    </row>
    <row r="33" spans="5:10">
      <c r="E33" s="47"/>
      <c r="F33" s="46"/>
      <c r="G33" s="49"/>
      <c r="H33" s="40"/>
      <c r="I33" s="44"/>
      <c r="J33" s="49"/>
    </row>
  </sheetData>
  <sheetProtection algorithmName="SHA-512" hashValue="WGRSHs18cxspojWMAWdqoxTOIRGJWa7vv5ChPkpbmSwkCdTTrpWpkSeRaAOaSwmMdc+pManL2vUrpkJ5GTwobQ==" saltValue="3UmzRQ2+ODoM7fEe0Vi22g==" spinCount="100000" sheet="1" objects="1" scenarios="1"/>
  <mergeCells count="1">
    <mergeCell ref="E25:J25"/>
  </mergeCells>
  <pageMargins left="0.7" right="0.7" top="0.75" bottom="0.75" header="0.3" footer="0.3"/>
  <pageSetup paperSize="9" orientation="landscape" horizontalDpi="300" verticalDpi="300" r:id="rId1"/>
  <headerFooter>
    <oddHeader>&amp;LZAJEDNICA SUSRET&amp;CTROŠKOVNIK&amp;Rožujak 2021.</oddHeader>
    <oddFooter xml:space="preserve">&amp;CSKIDANJE ZIDNIH OBLOGA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202CD-D30A-40C5-8F58-D475154F4BCB}">
  <dimension ref="A2:K39"/>
  <sheetViews>
    <sheetView workbookViewId="0">
      <selection activeCell="J12" sqref="J12"/>
    </sheetView>
  </sheetViews>
  <sheetFormatPr defaultColWidth="9.140625" defaultRowHeight="15"/>
  <cols>
    <col min="1" max="2" width="2.7109375" style="35" customWidth="1"/>
    <col min="3" max="3" width="3.7109375" style="34" customWidth="1"/>
    <col min="4" max="4" width="43.28515625" style="34" customWidth="1"/>
    <col min="5" max="5" width="4.7109375" style="34" customWidth="1"/>
    <col min="6" max="6" width="3.7109375" style="4" customWidth="1"/>
    <col min="7" max="7" width="29.42578125" style="34" customWidth="1"/>
    <col min="8" max="8" width="3.28515625" style="34" customWidth="1"/>
    <col min="9" max="9" width="3.7109375" style="42" customWidth="1"/>
    <col min="10" max="10" width="30.7109375" style="34" customWidth="1"/>
    <col min="11" max="11" width="3.7109375" style="34" customWidth="1"/>
    <col min="12" max="12" width="4.7109375" style="34" customWidth="1"/>
    <col min="13" max="16384" width="9.140625" style="34"/>
  </cols>
  <sheetData>
    <row r="2" spans="1:11">
      <c r="A2" s="2" t="s">
        <v>19</v>
      </c>
      <c r="B2" s="2" t="s">
        <v>91</v>
      </c>
      <c r="C2" s="3"/>
      <c r="D2" s="3" t="s">
        <v>131</v>
      </c>
      <c r="E2" s="3"/>
      <c r="F2" s="16"/>
      <c r="G2" s="3"/>
      <c r="H2" s="3"/>
      <c r="I2" s="17"/>
      <c r="J2" s="3"/>
      <c r="K2" s="3"/>
    </row>
    <row r="3" spans="1:11">
      <c r="A3" s="50"/>
      <c r="B3" s="50"/>
      <c r="C3" s="51"/>
      <c r="D3" s="51"/>
      <c r="E3" s="51"/>
      <c r="F3" s="52"/>
      <c r="G3" s="273"/>
      <c r="H3" s="51"/>
      <c r="I3" s="53"/>
      <c r="J3" s="51"/>
      <c r="K3" s="51"/>
    </row>
    <row r="4" spans="1:11">
      <c r="C4" s="37" t="s">
        <v>0</v>
      </c>
      <c r="D4" s="38" t="s">
        <v>142</v>
      </c>
      <c r="E4" s="39"/>
      <c r="F4" s="41"/>
      <c r="G4" s="275"/>
      <c r="H4" s="39"/>
      <c r="I4" s="43"/>
      <c r="J4" s="39"/>
      <c r="K4" s="48"/>
    </row>
    <row r="5" spans="1:11" ht="295.5" customHeight="1">
      <c r="D5" s="78" t="s">
        <v>141</v>
      </c>
      <c r="G5" s="276"/>
    </row>
    <row r="6" spans="1:11">
      <c r="C6" s="34" t="s">
        <v>21</v>
      </c>
      <c r="D6" s="42" t="s">
        <v>138</v>
      </c>
      <c r="E6" s="76">
        <v>6.8</v>
      </c>
      <c r="F6" s="46" t="s">
        <v>4</v>
      </c>
      <c r="G6" s="277"/>
      <c r="H6" s="40" t="s">
        <v>10</v>
      </c>
      <c r="I6" s="44" t="str">
        <f>F6</f>
        <v>m2</v>
      </c>
      <c r="J6" s="45">
        <f>G6*E6</f>
        <v>0</v>
      </c>
      <c r="K6" s="34" t="s">
        <v>1</v>
      </c>
    </row>
    <row r="7" spans="1:11">
      <c r="C7" s="34" t="s">
        <v>20</v>
      </c>
      <c r="D7" s="42" t="s">
        <v>139</v>
      </c>
      <c r="E7" s="76">
        <v>9.1</v>
      </c>
      <c r="F7" s="46" t="s">
        <v>4</v>
      </c>
      <c r="G7" s="277"/>
      <c r="H7" s="40" t="s">
        <v>10</v>
      </c>
      <c r="I7" s="44" t="str">
        <f>F7</f>
        <v>m2</v>
      </c>
      <c r="J7" s="45">
        <f>G7*E7</f>
        <v>0</v>
      </c>
      <c r="K7" s="34" t="s">
        <v>1</v>
      </c>
    </row>
    <row r="8" spans="1:11">
      <c r="C8" s="75" t="s">
        <v>22</v>
      </c>
      <c r="D8" s="42" t="s">
        <v>140</v>
      </c>
      <c r="E8" s="76">
        <v>5.7</v>
      </c>
      <c r="F8" s="46" t="s">
        <v>4</v>
      </c>
      <c r="G8" s="277"/>
      <c r="H8" s="40" t="s">
        <v>10</v>
      </c>
      <c r="I8" s="44" t="str">
        <f>F8</f>
        <v>m2</v>
      </c>
      <c r="J8" s="45">
        <f>G8*E8</f>
        <v>0</v>
      </c>
      <c r="K8" s="34" t="s">
        <v>1</v>
      </c>
    </row>
    <row r="9" spans="1:11" s="92" customFormat="1">
      <c r="A9" s="93"/>
      <c r="B9" s="93"/>
      <c r="C9" s="75" t="s">
        <v>23</v>
      </c>
      <c r="D9" s="99" t="s">
        <v>1200</v>
      </c>
      <c r="E9" s="76">
        <v>1</v>
      </c>
      <c r="F9" s="102" t="s">
        <v>307</v>
      </c>
      <c r="G9" s="277"/>
      <c r="H9" s="97" t="s">
        <v>10</v>
      </c>
      <c r="I9" s="101" t="str">
        <f>F9</f>
        <v>kom.</v>
      </c>
      <c r="J9" s="106">
        <f>G9*E9</f>
        <v>0</v>
      </c>
      <c r="K9" s="92" t="s">
        <v>1</v>
      </c>
    </row>
    <row r="10" spans="1:11">
      <c r="D10" s="42"/>
      <c r="E10" s="76"/>
      <c r="F10" s="46"/>
      <c r="G10" s="277"/>
      <c r="H10" s="40"/>
      <c r="I10" s="44"/>
      <c r="J10" s="45"/>
    </row>
    <row r="11" spans="1:11">
      <c r="C11" s="37" t="s">
        <v>2</v>
      </c>
      <c r="D11" s="38" t="s">
        <v>133</v>
      </c>
      <c r="E11" s="39"/>
      <c r="F11" s="41"/>
      <c r="G11" s="275"/>
      <c r="H11" s="39"/>
      <c r="I11" s="43"/>
      <c r="J11" s="39"/>
      <c r="K11" s="48"/>
    </row>
    <row r="12" spans="1:11" ht="267" customHeight="1">
      <c r="D12" s="77" t="s">
        <v>157</v>
      </c>
      <c r="G12" s="276"/>
    </row>
    <row r="13" spans="1:11">
      <c r="C13" s="34" t="s">
        <v>21</v>
      </c>
      <c r="D13" s="42" t="s">
        <v>134</v>
      </c>
      <c r="E13" s="76">
        <v>21.8</v>
      </c>
      <c r="F13" s="46" t="s">
        <v>4</v>
      </c>
      <c r="G13" s="277"/>
      <c r="H13" s="40" t="s">
        <v>10</v>
      </c>
      <c r="I13" s="44" t="str">
        <f>F13</f>
        <v>m2</v>
      </c>
      <c r="J13" s="45">
        <f>G13*E13</f>
        <v>0</v>
      </c>
      <c r="K13" s="34" t="s">
        <v>1</v>
      </c>
    </row>
    <row r="14" spans="1:11">
      <c r="C14" s="34" t="s">
        <v>20</v>
      </c>
      <c r="D14" s="42" t="s">
        <v>135</v>
      </c>
      <c r="E14" s="76">
        <v>52</v>
      </c>
      <c r="F14" s="46" t="s">
        <v>4</v>
      </c>
      <c r="G14" s="277"/>
      <c r="H14" s="40" t="s">
        <v>10</v>
      </c>
      <c r="I14" s="44" t="str">
        <f>F14</f>
        <v>m2</v>
      </c>
      <c r="J14" s="45">
        <f>G14*E14</f>
        <v>0</v>
      </c>
      <c r="K14" s="34" t="s">
        <v>1</v>
      </c>
    </row>
    <row r="15" spans="1:11">
      <c r="D15" s="42"/>
      <c r="E15" s="47"/>
      <c r="F15" s="46"/>
      <c r="G15" s="278"/>
      <c r="H15" s="40"/>
      <c r="I15" s="44"/>
      <c r="J15" s="49"/>
    </row>
    <row r="16" spans="1:11">
      <c r="C16" s="37" t="s">
        <v>3</v>
      </c>
      <c r="D16" s="38" t="s">
        <v>136</v>
      </c>
      <c r="E16" s="39"/>
      <c r="F16" s="41"/>
      <c r="G16" s="275"/>
      <c r="H16" s="39"/>
      <c r="I16" s="43"/>
      <c r="J16" s="39"/>
      <c r="K16" s="48"/>
    </row>
    <row r="17" spans="1:11" ht="274.5" customHeight="1">
      <c r="D17" s="77" t="s">
        <v>157</v>
      </c>
      <c r="G17" s="276"/>
    </row>
    <row r="18" spans="1:11">
      <c r="C18" s="34" t="s">
        <v>21</v>
      </c>
      <c r="D18" s="42" t="s">
        <v>134</v>
      </c>
      <c r="E18" s="82">
        <v>13.3</v>
      </c>
      <c r="F18" s="46" t="s">
        <v>4</v>
      </c>
      <c r="G18" s="277"/>
      <c r="H18" s="40" t="s">
        <v>10</v>
      </c>
      <c r="I18" s="44" t="str">
        <f>F18</f>
        <v>m2</v>
      </c>
      <c r="J18" s="45">
        <f>G18*E18</f>
        <v>0</v>
      </c>
      <c r="K18" s="34" t="s">
        <v>1</v>
      </c>
    </row>
    <row r="19" spans="1:11">
      <c r="C19" s="34" t="s">
        <v>20</v>
      </c>
      <c r="D19" s="42" t="s">
        <v>135</v>
      </c>
      <c r="E19" s="82">
        <v>82.2</v>
      </c>
      <c r="F19" s="46" t="s">
        <v>4</v>
      </c>
      <c r="G19" s="277"/>
      <c r="H19" s="40" t="s">
        <v>10</v>
      </c>
      <c r="I19" s="44" t="str">
        <f>F19</f>
        <v>m2</v>
      </c>
      <c r="J19" s="45">
        <f>G19*E19</f>
        <v>0</v>
      </c>
      <c r="K19" s="34" t="s">
        <v>1</v>
      </c>
    </row>
    <row r="20" spans="1:11">
      <c r="D20" s="42"/>
      <c r="E20" s="76"/>
      <c r="F20" s="46"/>
      <c r="G20" s="277"/>
      <c r="H20" s="40"/>
      <c r="I20" s="44"/>
      <c r="J20" s="45"/>
    </row>
    <row r="21" spans="1:11">
      <c r="C21" s="37" t="s">
        <v>5</v>
      </c>
      <c r="D21" s="38" t="s">
        <v>137</v>
      </c>
      <c r="E21" s="39"/>
      <c r="F21" s="41"/>
      <c r="G21" s="275"/>
      <c r="H21" s="39"/>
      <c r="I21" s="43"/>
      <c r="J21" s="39"/>
      <c r="K21" s="48"/>
    </row>
    <row r="22" spans="1:11" ht="289.5" customHeight="1">
      <c r="D22" s="77" t="s">
        <v>158</v>
      </c>
      <c r="G22" s="276"/>
    </row>
    <row r="23" spans="1:11">
      <c r="C23" s="34" t="s">
        <v>21</v>
      </c>
      <c r="D23" s="42" t="s">
        <v>134</v>
      </c>
      <c r="E23" s="76">
        <v>20.3</v>
      </c>
      <c r="F23" s="46" t="s">
        <v>4</v>
      </c>
      <c r="G23" s="277"/>
      <c r="H23" s="40" t="s">
        <v>10</v>
      </c>
      <c r="I23" s="44" t="str">
        <f>F23</f>
        <v>m2</v>
      </c>
      <c r="J23" s="45">
        <f>G23*E23</f>
        <v>0</v>
      </c>
      <c r="K23" s="34" t="s">
        <v>1</v>
      </c>
    </row>
    <row r="24" spans="1:11">
      <c r="C24" s="34" t="s">
        <v>20</v>
      </c>
      <c r="D24" s="42" t="s">
        <v>135</v>
      </c>
      <c r="E24" s="76">
        <v>33.4</v>
      </c>
      <c r="F24" s="46" t="s">
        <v>4</v>
      </c>
      <c r="G24" s="277"/>
      <c r="H24" s="40" t="s">
        <v>10</v>
      </c>
      <c r="I24" s="44" t="str">
        <f>F24</f>
        <v>m2</v>
      </c>
      <c r="J24" s="45">
        <f>G24*E24</f>
        <v>0</v>
      </c>
      <c r="K24" s="34" t="s">
        <v>1</v>
      </c>
    </row>
    <row r="25" spans="1:11">
      <c r="D25" s="42"/>
      <c r="E25" s="76"/>
      <c r="F25" s="46"/>
      <c r="G25" s="277"/>
      <c r="H25" s="40"/>
      <c r="I25" s="44"/>
      <c r="J25" s="45"/>
    </row>
    <row r="26" spans="1:11">
      <c r="C26" s="37" t="s">
        <v>6</v>
      </c>
      <c r="D26" s="38" t="s">
        <v>113</v>
      </c>
      <c r="E26" s="39"/>
      <c r="F26" s="41"/>
      <c r="G26" s="275"/>
      <c r="H26" s="39"/>
      <c r="I26" s="43"/>
      <c r="J26" s="39"/>
      <c r="K26" s="48"/>
    </row>
    <row r="27" spans="1:11" ht="140.25" customHeight="1">
      <c r="D27" s="77" t="s">
        <v>160</v>
      </c>
      <c r="G27" s="276"/>
    </row>
    <row r="28" spans="1:11">
      <c r="C28" s="75" t="s">
        <v>21</v>
      </c>
      <c r="D28" s="42" t="s">
        <v>159</v>
      </c>
      <c r="E28" s="76">
        <v>98</v>
      </c>
      <c r="F28" s="46" t="s">
        <v>4</v>
      </c>
      <c r="G28" s="277"/>
      <c r="H28" s="40" t="s">
        <v>10</v>
      </c>
      <c r="I28" s="44" t="str">
        <f>F28</f>
        <v>m2</v>
      </c>
      <c r="J28" s="45">
        <f>G28*E28</f>
        <v>0</v>
      </c>
      <c r="K28" s="34" t="s">
        <v>1</v>
      </c>
    </row>
    <row r="29" spans="1:11">
      <c r="C29" s="75" t="s">
        <v>20</v>
      </c>
      <c r="D29" s="42" t="s">
        <v>114</v>
      </c>
      <c r="E29" s="47">
        <v>14.05</v>
      </c>
      <c r="F29" s="46" t="s">
        <v>24</v>
      </c>
      <c r="G29" s="277"/>
      <c r="H29" s="40" t="s">
        <v>10</v>
      </c>
      <c r="I29" s="44" t="str">
        <f>F29</f>
        <v>m'</v>
      </c>
      <c r="J29" s="45">
        <f>G29*E29</f>
        <v>0</v>
      </c>
      <c r="K29" s="34" t="s">
        <v>1</v>
      </c>
    </row>
    <row r="30" spans="1:11" ht="15.75" thickBot="1">
      <c r="D30" s="42"/>
      <c r="E30" s="47"/>
      <c r="F30" s="46"/>
      <c r="G30" s="278"/>
      <c r="H30" s="40"/>
      <c r="I30" s="44"/>
      <c r="J30" s="49"/>
    </row>
    <row r="31" spans="1:11" ht="15.75" thickBot="1">
      <c r="A31" s="21" t="str">
        <f>A2</f>
        <v>A</v>
      </c>
      <c r="B31" s="22" t="str">
        <f>B2</f>
        <v>VII</v>
      </c>
      <c r="C31" s="20"/>
      <c r="D31" s="20" t="str">
        <f>D2&amp;" SVEUKUPNO"</f>
        <v>SKIDANJE FASADE SVEUKUPNO</v>
      </c>
      <c r="E31" s="422">
        <f>SUM(J29,J28,J24,J23,J19,J18,J14,J13,J9,J8,J7,J6)</f>
        <v>0</v>
      </c>
      <c r="F31" s="422"/>
      <c r="G31" s="422"/>
      <c r="H31" s="422"/>
      <c r="I31" s="422"/>
      <c r="J31" s="422"/>
      <c r="K31" s="23" t="s">
        <v>1</v>
      </c>
    </row>
    <row r="32" spans="1:11">
      <c r="E32" s="47"/>
      <c r="F32" s="46"/>
      <c r="G32" s="49"/>
      <c r="H32" s="40"/>
      <c r="I32" s="44"/>
      <c r="J32" s="49"/>
    </row>
    <row r="33" spans="5:10">
      <c r="E33" s="47"/>
      <c r="F33" s="46"/>
      <c r="G33" s="49"/>
      <c r="H33" s="40"/>
      <c r="I33" s="44"/>
      <c r="J33" s="49"/>
    </row>
    <row r="34" spans="5:10">
      <c r="E34" s="47"/>
      <c r="F34" s="46"/>
      <c r="G34" s="49"/>
      <c r="H34" s="40"/>
      <c r="I34" s="44"/>
      <c r="J34" s="49"/>
    </row>
    <row r="35" spans="5:10">
      <c r="E35" s="47"/>
      <c r="F35" s="46"/>
      <c r="G35" s="49"/>
      <c r="H35" s="40"/>
      <c r="I35" s="44"/>
      <c r="J35" s="49"/>
    </row>
    <row r="36" spans="5:10">
      <c r="E36" s="47"/>
      <c r="F36" s="46"/>
      <c r="G36" s="49"/>
      <c r="H36" s="40"/>
      <c r="I36" s="44"/>
      <c r="J36" s="49"/>
    </row>
    <row r="37" spans="5:10">
      <c r="E37" s="47"/>
      <c r="F37" s="46"/>
      <c r="G37" s="49"/>
      <c r="H37" s="40"/>
      <c r="I37" s="44"/>
      <c r="J37" s="49"/>
    </row>
    <row r="38" spans="5:10">
      <c r="E38" s="47"/>
      <c r="F38" s="46"/>
      <c r="G38" s="49"/>
      <c r="H38" s="40"/>
      <c r="I38" s="44"/>
      <c r="J38" s="49"/>
    </row>
    <row r="39" spans="5:10">
      <c r="E39" s="47"/>
      <c r="F39" s="46"/>
      <c r="G39" s="49"/>
      <c r="H39" s="40"/>
      <c r="I39" s="44"/>
      <c r="J39" s="49"/>
    </row>
  </sheetData>
  <sheetProtection algorithmName="SHA-512" hashValue="uVyg8eC9mJ0rmw4QQCvBPP2AiiNMTA4N8kHfRVaAlbQzE5BWVZ18dT8kALPPSFdnoZX0S+GdN+I2llR8LSfIHw==" saltValue="a1WSd6nx6fjKi209M4MikQ==" spinCount="100000" sheet="1" objects="1" scenarios="1"/>
  <mergeCells count="1">
    <mergeCell ref="E31:J31"/>
  </mergeCells>
  <pageMargins left="0.7" right="0.7" top="0.75" bottom="0.75" header="0.3" footer="0.3"/>
  <pageSetup paperSize="9" orientation="landscape" horizontalDpi="300" verticalDpi="300" r:id="rId1"/>
  <headerFooter>
    <oddHeader>&amp;LZAJEDNICA SUSRET&amp;CTROŠKOVNIK&amp;Rožujak 2021.</oddHeader>
    <oddFooter>&amp;CSKIDANJE FASADE</oddFooter>
  </headerFooter>
  <rowBreaks count="1" manualBreakCount="1">
    <brk id="1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32</vt:i4>
      </vt:variant>
    </vt:vector>
  </HeadingPairs>
  <TitlesOfParts>
    <vt:vector size="32" baseType="lpstr">
      <vt:lpstr>UKUPNO svi radovi</vt:lpstr>
      <vt:lpstr>UKUPNO A</vt:lpstr>
      <vt:lpstr>A I Stolarija</vt:lpstr>
      <vt:lpstr>A II Oprema</vt:lpstr>
      <vt:lpstr>A III Podovi</vt:lpstr>
      <vt:lpstr>A IV Zidovi</vt:lpstr>
      <vt:lpstr>A V Stropovi</vt:lpstr>
      <vt:lpstr>A VI Zidne obloge</vt:lpstr>
      <vt:lpstr>A VII Fasada</vt:lpstr>
      <vt:lpstr>A VIII Zemljani radovi</vt:lpstr>
      <vt:lpstr>A IX Poslovi prije radova</vt:lpstr>
      <vt:lpstr>UKUPNO B</vt:lpstr>
      <vt:lpstr>B I Betonski radovi</vt:lpstr>
      <vt:lpstr>B II Zidarski</vt:lpstr>
      <vt:lpstr>B III HI</vt:lpstr>
      <vt:lpstr>B IV Metalne konstr</vt:lpstr>
      <vt:lpstr>B V Krovopokrivački</vt:lpstr>
      <vt:lpstr>UKUPNO C</vt:lpstr>
      <vt:lpstr>C I Stolarske stavke</vt:lpstr>
      <vt:lpstr>C II Bravarske stavke</vt:lpstr>
      <vt:lpstr>C III Gipskartonski</vt:lpstr>
      <vt:lpstr>C IV Plivajući pod</vt:lpstr>
      <vt:lpstr>C V Podne obloge</vt:lpstr>
      <vt:lpstr>C VI Zidne obloge</vt:lpstr>
      <vt:lpstr>C VII Zbukanje</vt:lpstr>
      <vt:lpstr>C VIII Licenje</vt:lpstr>
      <vt:lpstr>C IX Fasada</vt:lpstr>
      <vt:lpstr>C X Limarski radovi</vt:lpstr>
      <vt:lpstr>C XI Kamenarski radovi</vt:lpstr>
      <vt:lpstr>D Strojarske instalacije</vt:lpstr>
      <vt:lpstr>E Instalacije ViO</vt:lpstr>
      <vt:lpstr>F Elektroinstalacije</vt:lpstr>
    </vt:vector>
  </TitlesOfParts>
  <Company>Grizli777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Rujana</cp:lastModifiedBy>
  <cp:lastPrinted>2021-07-27T09:05:23Z</cp:lastPrinted>
  <dcterms:created xsi:type="dcterms:W3CDTF">2013-07-02T09:14:07Z</dcterms:created>
  <dcterms:modified xsi:type="dcterms:W3CDTF">2021-10-19T12:14:47Z</dcterms:modified>
</cp:coreProperties>
</file>