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Korisnik\Documents\energetski\2020\ESCO\NABAVA\PONUDE\SOLARNA ELEKTRANA\"/>
    </mc:Choice>
  </mc:AlternateContent>
  <bookViews>
    <workbookView xWindow="0" yWindow="0" windowWidth="28800" windowHeight="1213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Sheet1!$1:$9</definedName>
    <definedName name="_xlnm.Print_Area" localSheetId="0">Sheet1!$A$1:$H$126</definedName>
  </definedNames>
  <calcPr calcId="152511"/>
</workbook>
</file>

<file path=xl/calcChain.xml><?xml version="1.0" encoding="utf-8"?>
<calcChain xmlns="http://schemas.openxmlformats.org/spreadsheetml/2006/main">
  <c r="H86" i="1" l="1"/>
  <c r="H96" i="1"/>
  <c r="H60" i="1"/>
  <c r="H58" i="1"/>
  <c r="H95" i="1" l="1"/>
  <c r="H26" i="1"/>
  <c r="H25" i="1"/>
  <c r="H24" i="1"/>
  <c r="H20" i="1"/>
  <c r="H21" i="1"/>
  <c r="H22" i="1"/>
  <c r="H23" i="1"/>
  <c r="H64" i="1"/>
  <c r="H63" i="1"/>
  <c r="H48" i="1"/>
  <c r="H47" i="1"/>
  <c r="H49" i="1"/>
  <c r="H75" i="1"/>
  <c r="H74" i="1"/>
  <c r="H46" i="1"/>
  <c r="H45" i="1"/>
  <c r="H59" i="1"/>
  <c r="H33" i="1"/>
  <c r="H32" i="1" l="1"/>
  <c r="H31" i="1"/>
  <c r="H30" i="1"/>
  <c r="G5" i="2"/>
  <c r="G4" i="2"/>
  <c r="G3" i="2"/>
  <c r="G2" i="2"/>
  <c r="G6" i="2" l="1"/>
  <c r="H66" i="1"/>
  <c r="H15" i="1"/>
  <c r="H14" i="1"/>
  <c r="H27" i="1"/>
  <c r="H94" i="1" l="1"/>
  <c r="H61" i="1"/>
  <c r="H57" i="1"/>
  <c r="H38" i="1" l="1"/>
  <c r="H37" i="1"/>
  <c r="H36" i="1"/>
  <c r="H35" i="1"/>
  <c r="H106" i="1" l="1"/>
  <c r="H105" i="1"/>
  <c r="H104" i="1"/>
  <c r="H100" i="1"/>
  <c r="H99" i="1"/>
  <c r="H98" i="1"/>
  <c r="H97" i="1"/>
  <c r="H93" i="1"/>
  <c r="H91" i="1"/>
  <c r="H90" i="1"/>
  <c r="H89" i="1"/>
  <c r="H87" i="1"/>
  <c r="H85" i="1"/>
  <c r="H84" i="1"/>
  <c r="H83" i="1"/>
  <c r="H82" i="1"/>
  <c r="H81" i="1"/>
  <c r="H73" i="1"/>
  <c r="H72" i="1"/>
  <c r="H71" i="1"/>
  <c r="H70" i="1"/>
  <c r="H69" i="1"/>
  <c r="H68" i="1"/>
  <c r="H67" i="1"/>
  <c r="H65" i="1"/>
  <c r="H62" i="1"/>
  <c r="H55" i="1"/>
  <c r="H54" i="1"/>
  <c r="H53" i="1"/>
  <c r="H52" i="1"/>
  <c r="H51" i="1"/>
  <c r="H50" i="1"/>
  <c r="H44" i="1"/>
  <c r="H43" i="1"/>
  <c r="H34" i="1"/>
  <c r="H29" i="1"/>
  <c r="H28" i="1"/>
  <c r="H19" i="1"/>
  <c r="H18" i="1"/>
  <c r="H77" i="1" l="1"/>
  <c r="H114" i="1" s="1"/>
  <c r="H109" i="1"/>
  <c r="H116" i="1" s="1"/>
  <c r="H39" i="1"/>
  <c r="H113" i="1" s="1"/>
  <c r="H101" i="1"/>
  <c r="H115" i="1" s="1"/>
  <c r="H117" i="1" l="1"/>
  <c r="H118" i="1" s="1"/>
  <c r="H119" i="1" s="1"/>
</calcChain>
</file>

<file path=xl/sharedStrings.xml><?xml version="1.0" encoding="utf-8"?>
<sst xmlns="http://schemas.openxmlformats.org/spreadsheetml/2006/main" count="215" uniqueCount="129">
  <si>
    <t>R.B.</t>
  </si>
  <si>
    <t>OPIS RADOVA</t>
  </si>
  <si>
    <t>J.M.</t>
  </si>
  <si>
    <t>KOL.</t>
  </si>
  <si>
    <t>PROJEKTIRANA OPREMA</t>
  </si>
  <si>
    <t>Projektirana oprema kojom se definira kvaliteta i tehničke karakteristike proizvoda:</t>
  </si>
  <si>
    <t>A)</t>
  </si>
  <si>
    <t>GRAĐEVINSKI I BRAVARSKI RADOVI I MATERIJAL</t>
  </si>
  <si>
    <t>1.</t>
  </si>
  <si>
    <t>2.</t>
  </si>
  <si>
    <t>3.</t>
  </si>
  <si>
    <t>kom</t>
  </si>
  <si>
    <t>4.</t>
  </si>
  <si>
    <t>5.</t>
  </si>
  <si>
    <t>Ukupno građevinski i bravarski radovi:</t>
  </si>
  <si>
    <t>B)</t>
  </si>
  <si>
    <t>ELEKTRO MATERIJAL I OPREMA</t>
  </si>
  <si>
    <t>Nabava konektora 4-6mm2 MC4 ( par F + M)</t>
  </si>
  <si>
    <t>par</t>
  </si>
  <si>
    <t>sitni montažni materijal (vijci,tuljci,vezice,oznake..)</t>
  </si>
  <si>
    <t>m</t>
  </si>
  <si>
    <t>Mrežne kanalice za PV vodiče širine 100mm</t>
  </si>
  <si>
    <t>Sitni potrošni materijal</t>
  </si>
  <si>
    <t xml:space="preserve"> Ukupno elektromaterijal i oprema: </t>
  </si>
  <si>
    <t>C)</t>
  </si>
  <si>
    <t>ELEKTROMONTAŽNI RADOVI</t>
  </si>
  <si>
    <t>Utovar, prijevoz i istovar opreme, materijala, alata i potrebnog pribora na gradilište.</t>
  </si>
  <si>
    <t>Postavljanje fotonaponskih modula na krovnu konstrukciju, te njihovo međusobno spajanje u nizove i sa spojnim kutijama sukladno tehničkoj dokumentaciji.</t>
  </si>
  <si>
    <t>Doprema, istovar, unošenje i postavljanje spojnih DC kutija na predviđeno mjesto</t>
  </si>
  <si>
    <t>Doprema, istovar, unošenje i postavljanje pretvarača na zid</t>
  </si>
  <si>
    <t>Izrada kabelskog spoja istosmjerne struje između modula  i pretvarača</t>
  </si>
  <si>
    <t xml:space="preserve">Montaža kabelskih kanalica                                  </t>
  </si>
  <si>
    <t xml:space="preserve">a)Pk 100 s poklopcima       </t>
  </si>
  <si>
    <t>b) Mrežne kanalice za PV vodiče širine 100mm</t>
  </si>
  <si>
    <t>Kabliranje i izrada ožičenja AC krugova prema shemi.</t>
  </si>
  <si>
    <t>Polaganje i spajanje kabela i vodiča:</t>
  </si>
  <si>
    <t>Izrada  izjednačenje potencijala</t>
  </si>
  <si>
    <t>Čišćenje i uređenje gradilišta</t>
  </si>
  <si>
    <t>Ukupno elektromontažni radovi:</t>
  </si>
  <si>
    <t>D)</t>
  </si>
  <si>
    <t>Kontrola montaže, spajanja i napona DC krugova do pretvarača</t>
  </si>
  <si>
    <t>Postavljanje parametara pretvarača</t>
  </si>
  <si>
    <t>Ukupno ispitivanja i pokusni rad:</t>
  </si>
  <si>
    <t>REKAPITULACIJA:</t>
  </si>
  <si>
    <t>MJERENJE, ISPITIVANJE, PODEŠAVANJE I PUŠTANJE U POGON</t>
  </si>
  <si>
    <t xml:space="preserve"> Nabava i ugradnja odvodnika AC prenapona 1x0,4kV/25kA, 4p</t>
  </si>
  <si>
    <t>Nabava i ugradnja sabirnica N i PE</t>
  </si>
  <si>
    <t xml:space="preserve">Nabava i ugradnja 2-polnih odvodnika prenapona klase C </t>
  </si>
  <si>
    <t>Nabava i ugradnja sabirnica N,PE</t>
  </si>
  <si>
    <t>Nabava perforiranih metalnih kabelskih kanalica Pk 100 s poklopcima, spojnicama i potrebnim pričršćivanjem.</t>
  </si>
  <si>
    <t>Dobava i montaža krajnjih držača modula (prilagoditi debljini modula), komplet sa vijkom M8 i profiliranom maticom za Al profil.</t>
  </si>
  <si>
    <t>Dobava i montaža među držača modula (prilagoditi debljini modula), komplet sa vijkom M8 i profiliranom maticom za Al profil.</t>
  </si>
  <si>
    <t xml:space="preserve">Nabava i ugradnja dvopolnog podnožja rastalnih osigurača </t>
  </si>
  <si>
    <t>m2</t>
  </si>
  <si>
    <t>Nabava kabelskih vezica (UV stabilne) 4x150mm</t>
  </si>
  <si>
    <t>kpl</t>
  </si>
  <si>
    <t xml:space="preserve">Traka za uzemljenje, spojnice i dva mjerna mjesta </t>
  </si>
  <si>
    <t xml:space="preserve">Provedba kontrola, mjerenja i ispitivanja prema planu kontrole iz projekta prije priključenja na NN razvod. Za sva ispitivanja priložiti ispitne izvještaje, zapisnike i izjave </t>
  </si>
  <si>
    <t>Nabava i ugradnja rastalnih osigurača , 12A, 2 kom</t>
  </si>
  <si>
    <t>(dobava i ugradnja sljedeće opreme sa svim priborom za montažu, do pune funkcionalnosti)</t>
  </si>
  <si>
    <t>JED. CIJENA (kn)</t>
  </si>
  <si>
    <t>IZNOS (kn)</t>
  </si>
  <si>
    <t xml:space="preserve">GRAĐEVINSKI I BRAVARSKI RADOVI I MATERIJAL </t>
  </si>
  <si>
    <t>UKUPNO SUNČANA ELEKTRANA: (bez PDV-a kn)</t>
  </si>
  <si>
    <t>SVEUKUPNO (kn)</t>
  </si>
  <si>
    <t>PDV (kn)</t>
  </si>
  <si>
    <t xml:space="preserve"> Razbijanje asfalta , i ponovno asfaltiranje</t>
  </si>
  <si>
    <t xml:space="preserve">Iskop rova 40cm x 80cm,  i zatrpavanje rova </t>
  </si>
  <si>
    <t>m3</t>
  </si>
  <si>
    <t>Odvoz viška materijala na deponiju</t>
  </si>
  <si>
    <t>Geodetski snimak novopoloženog kabela</t>
  </si>
  <si>
    <t xml:space="preserve">Dobava i ugradnja pijeska za nasipavanje u rov </t>
  </si>
  <si>
    <t>sitni montažni materijal (vijci,tuljci,oznake..)</t>
  </si>
  <si>
    <t>PRIPREMNI GRAĐEVINSKI RADOVI</t>
  </si>
  <si>
    <t>Odabir točaka za primarne nosače</t>
  </si>
  <si>
    <t>A1</t>
  </si>
  <si>
    <t>A1.1</t>
  </si>
  <si>
    <t>Razmjeravanje krovišta za montažu nosača konstrukcije</t>
  </si>
  <si>
    <t>kopl</t>
  </si>
  <si>
    <t>kompl</t>
  </si>
  <si>
    <t>hor modula</t>
  </si>
  <si>
    <t>redova</t>
  </si>
  <si>
    <t>vert mod</t>
  </si>
  <si>
    <t>Polaganje kabela NAYY 4x185 mm2</t>
  </si>
  <si>
    <t>Iskop rupe za zdenac 120x120x100 cm, montaža zdenca i zatrpavanje</t>
  </si>
  <si>
    <t>Dobava i polaganje cijevi fi 110 u rov - zd4 do zd6</t>
  </si>
  <si>
    <t>kompl.</t>
  </si>
  <si>
    <t>a) kabel NYY 1x300mm2 ; traka upoz.; zaštitni PVC pokrov</t>
  </si>
  <si>
    <t>Nabava i ugradnja spojnih DC ormarića (string box RD1 do  RD7) izolacije IP68:</t>
  </si>
  <si>
    <t>AC ormar ROi, sa sabirnicama, prekidačem za odvajanje 1000A, 4p, sa mogućnošću daljinskog isklopa, osiguračima 150A, 250A, 300A, 400A, svim potrebnim montažnim i spojnim priborom</t>
  </si>
  <si>
    <t>Nabava i ugradnja osigurač rastavne sklopke 1000A 3p + 1p</t>
  </si>
  <si>
    <t>Nabava podzemnih kabela:</t>
  </si>
  <si>
    <t>b) kabel NAYY  4x185mm2; traka upoz.; zaštitni PVC pokrov</t>
  </si>
  <si>
    <t>Nabava i ugradnja  automatskih prekidača EB2R 250L, 
160 4P</t>
  </si>
  <si>
    <t>INVESTITOR:              ESCO Fofonjka d.o.o.</t>
  </si>
  <si>
    <t>GRAĐEVINA:             Fotonaponska elektrana ESCO Fofonjka</t>
  </si>
  <si>
    <t>Projektant:                Darko Dobrijević, dipl.ing.el.</t>
  </si>
  <si>
    <t>Nabava vodiča Cu 1x16 mm2 (za uzemljenja)</t>
  </si>
  <si>
    <t>Nabava kabela DC  PV1-F 1x6 mm2 (sa dvostrukom izolacijom, UV otporan, za temperature - 40 do 120 C, za radni napon 900/1500V, maksimalni napon 1800V DC)</t>
  </si>
  <si>
    <t xml:space="preserve">Dobava  primarnih inoks nosača prilagođenih vrsti i obliku pokrova, s vijcima za prihvat elemenata konstrukcije.              </t>
  </si>
  <si>
    <t>Dobava i polaganje dvije cijevi fi 110 u rov - TS do zd4</t>
  </si>
  <si>
    <t>Polaganje kabela 2 x (NAYY 4x150 mm2)</t>
  </si>
  <si>
    <t>c) kabel 2 x (NAYY  4x150mm2); traka upoz.; zaštitni PVC pokrov</t>
  </si>
  <si>
    <t xml:space="preserve">Nabava pretvarača,  nazivne snage 100.000 W, europske efikasnosti 98,6%, max.efikasnosti 98,8%, DC prekidač, s mogućnošću komunikacije s uređajem za nadzor .           </t>
  </si>
  <si>
    <t>Nabava i montaža smart loggera 3000A sa 4G antenom za daljinski nadzor i upravljanje sustavom pretvarača</t>
  </si>
  <si>
    <t>Nabava i montaža smart logger web uređaja za direktno priključenje prijenosnog računala na sustav pretvarača</t>
  </si>
  <si>
    <t>Dobava  sekundarnih nosača (36x45mm) FN modula za montažu na jugoistočne krovove, izrađenih od aluminijskih eloksiranih profila dužine 6200mm. Nosači se pričvrščuju na primarne nosače pomoću specijalnih  inox vijaka i matica M8x20.</t>
  </si>
  <si>
    <t>Dobava  sekundarnih nosača (36x60mm) FN modula za montažu na sjeverozapadne krovove, izrađenih od aluminijskih eloksiranih profila dužine 6200mm. Nosači se pričvrščuju na primarne nosače pomoću specijalnih  inox vijaka i matica M8x20.</t>
  </si>
  <si>
    <t>Montaža podkonstrukcije duljine 3360m (kao Nika-konstrukcije)</t>
  </si>
  <si>
    <t>Dobava i montaža - Horizontalni spreg - komplet</t>
  </si>
  <si>
    <t>Dobava i montaža vijaka za spregove</t>
  </si>
  <si>
    <t>Dobava i montaža spojnica sekundarnih nosača, komplet sa vijcima i maticama.</t>
  </si>
  <si>
    <t xml:space="preserve"> -kabel NAYY 4x150mm2 ;  zaštićen pokr</t>
  </si>
  <si>
    <t xml:space="preserve"> -kabel NAYY 4x185mm2 ;  zaštićen pokr</t>
  </si>
  <si>
    <t xml:space="preserve"> -DC kabela PV1-F 1x6mm2</t>
  </si>
  <si>
    <t xml:space="preserve"> - 1x16 mm2</t>
  </si>
  <si>
    <t xml:space="preserve">Nabava fotonaponskih modula, 450W, monokristalni, "half cut", opremljen s priključcima i 6 zaštitnih (baypass) dioda u priključnoj kutiji IP68, dimenzije 2108x1048x40 mm, težina do 24,2 kg, učinkovitost min.20,37%                                                       </t>
  </si>
  <si>
    <t>Dobava i montaža - Trokutni nosač - komplet za OPTIMALNI nagib do 10 st.</t>
  </si>
  <si>
    <t>Polaganje kabela 6 x (NYY 1x300 mm2) + 2x150mm2</t>
  </si>
  <si>
    <t>Nabava i montaža sustava za povezivanje pretvarača i praćenje mreže s mogućnošću upravljanja i daljinskog nadzora putem interneta smart loger 3000, sa ant priključkom</t>
  </si>
  <si>
    <t>Nabava i montaža combiner box - uređaja za spajanje svih pretvarača u jedan sustav</t>
  </si>
  <si>
    <t>Nabava i ugradnja power senzora ili smart meter uređaja za mjerenje i kontrolu el. energije</t>
  </si>
  <si>
    <t>a1) kabel NYY 1x150mm2 ; nul vodič traka upoz.; zaštitni PVC pokrov</t>
  </si>
  <si>
    <t>d) kabel NYY 4x35 mm2; traka upoz.; zaštitni PVC pokrov</t>
  </si>
  <si>
    <t xml:space="preserve"> -kabel 6x(NYY 1x300mm2) + 2x1x150mm2 nula; zaštićen pokr.</t>
  </si>
  <si>
    <t xml:space="preserve"> -kabel NYY 4x35mm2 ;  zaštićen pokr</t>
  </si>
  <si>
    <t>Doprema i montaža AC ormarića RO2 sa osiguračima 2x(3x150A i 3x300A)</t>
  </si>
  <si>
    <t>Doprema i montaža AC ormarića ROi sa osiguračima 5x(3x500A)</t>
  </si>
  <si>
    <t>x8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</si>
</sst>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sz val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</font>
    <font>
      <sz val="8"/>
      <color theme="1"/>
      <name val="Calibri"/>
      <family val="2"/>
      <charset val="238"/>
      <scheme val="minor"/>
    </font>
    <font>
      <b/>
      <u/>
      <sz val="12"/>
      <color theme="1"/>
      <name val="Times New Roman"/>
      <family val="1"/>
      <charset val="238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30">
    <xf numFmtId="0" fontId="0" fillId="0" borderId="0" xfId="0"/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righ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right" vertical="center" wrapText="1"/>
    </xf>
    <xf numFmtId="0" fontId="4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4" fontId="0" fillId="0" borderId="0" xfId="0" applyNumberFormat="1"/>
    <xf numFmtId="4" fontId="4" fillId="0" borderId="8" xfId="0" applyNumberFormat="1" applyFont="1" applyBorder="1" applyAlignment="1">
      <alignment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2" fontId="4" fillId="0" borderId="6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/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3" fontId="4" fillId="0" borderId="6" xfId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vertical="center" wrapText="1"/>
    </xf>
    <xf numFmtId="4" fontId="6" fillId="0" borderId="6" xfId="0" applyNumberFormat="1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/>
    </xf>
    <xf numFmtId="4" fontId="3" fillId="0" borderId="0" xfId="0" applyNumberFormat="1" applyFont="1" applyBorder="1"/>
    <xf numFmtId="0" fontId="3" fillId="0" borderId="3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4" fontId="6" fillId="0" borderId="6" xfId="0" applyNumberFormat="1" applyFont="1" applyFill="1" applyBorder="1" applyAlignment="1">
      <alignment vertical="center" wrapText="1"/>
    </xf>
    <xf numFmtId="4" fontId="4" fillId="0" borderId="4" xfId="0" applyNumberFormat="1" applyFont="1" applyFill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right" vertical="center" wrapText="1"/>
    </xf>
    <xf numFmtId="0" fontId="9" fillId="0" borderId="0" xfId="0" applyFont="1"/>
    <xf numFmtId="0" fontId="9" fillId="0" borderId="0" xfId="0" applyFont="1" applyAlignment="1">
      <alignment vertical="center"/>
    </xf>
    <xf numFmtId="4" fontId="9" fillId="0" borderId="0" xfId="0" applyNumberFormat="1" applyFont="1" applyAlignment="1">
      <alignment vertical="center"/>
    </xf>
    <xf numFmtId="0" fontId="4" fillId="0" borderId="13" xfId="0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3" fontId="4" fillId="0" borderId="4" xfId="1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9" fillId="0" borderId="0" xfId="0" applyFont="1" applyFill="1" applyAlignment="1">
      <alignment vertical="center"/>
    </xf>
    <xf numFmtId="0" fontId="0" fillId="0" borderId="0" xfId="0" applyBorder="1"/>
    <xf numFmtId="4" fontId="4" fillId="0" borderId="11" xfId="0" applyNumberFormat="1" applyFont="1" applyBorder="1" applyAlignment="1">
      <alignment vertical="center" wrapText="1"/>
    </xf>
    <xf numFmtId="0" fontId="9" fillId="0" borderId="0" xfId="0" applyFont="1" applyBorder="1" applyAlignment="1">
      <alignment vertical="center"/>
    </xf>
    <xf numFmtId="0" fontId="3" fillId="0" borderId="12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0" fontId="4" fillId="0" borderId="12" xfId="0" applyFont="1" applyBorder="1" applyAlignment="1">
      <alignment vertical="center" wrapText="1"/>
    </xf>
    <xf numFmtId="4" fontId="3" fillId="0" borderId="12" xfId="0" applyNumberFormat="1" applyFont="1" applyBorder="1" applyAlignment="1">
      <alignment horizontal="right" vertical="center" wrapText="1"/>
    </xf>
    <xf numFmtId="4" fontId="3" fillId="0" borderId="0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4" fontId="11" fillId="2" borderId="4" xfId="0" applyNumberFormat="1" applyFont="1" applyFill="1" applyBorder="1" applyAlignment="1">
      <alignment horizontal="right" vertical="center" wrapText="1"/>
    </xf>
    <xf numFmtId="0" fontId="11" fillId="2" borderId="3" xfId="0" applyFont="1" applyFill="1" applyBorder="1" applyAlignment="1">
      <alignment horizontal="center" vertical="center" wrapText="1"/>
    </xf>
    <xf numFmtId="4" fontId="11" fillId="2" borderId="6" xfId="0" applyNumberFormat="1" applyFont="1" applyFill="1" applyBorder="1" applyAlignment="1">
      <alignment horizontal="right" vertical="center" wrapText="1"/>
    </xf>
    <xf numFmtId="4" fontId="11" fillId="0" borderId="1" xfId="0" applyNumberFormat="1" applyFont="1" applyBorder="1" applyAlignment="1">
      <alignment vertical="center"/>
    </xf>
    <xf numFmtId="0" fontId="11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right" vertical="center" wrapText="1"/>
    </xf>
    <xf numFmtId="0" fontId="4" fillId="2" borderId="14" xfId="0" applyFont="1" applyFill="1" applyBorder="1" applyAlignment="1">
      <alignment vertical="center" wrapText="1"/>
    </xf>
    <xf numFmtId="4" fontId="4" fillId="2" borderId="4" xfId="0" applyNumberFormat="1" applyFont="1" applyFill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1" fillId="2" borderId="14" xfId="0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0" fontId="11" fillId="0" borderId="13" xfId="0" applyFont="1" applyBorder="1" applyAlignment="1">
      <alignment horizontal="right" vertical="center"/>
    </xf>
    <xf numFmtId="0" fontId="11" fillId="0" borderId="14" xfId="0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0" fontId="11" fillId="2" borderId="13" xfId="0" applyFont="1" applyFill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119</xdr:row>
      <xdr:rowOff>0</xdr:rowOff>
    </xdr:from>
    <xdr:to>
      <xdr:col>3</xdr:col>
      <xdr:colOff>1950720</xdr:colOff>
      <xdr:row>124</xdr:row>
      <xdr:rowOff>129540</xdr:rowOff>
    </xdr:to>
    <xdr:pic>
      <xdr:nvPicPr>
        <xdr:cNvPr id="3" name="Slika 2">
          <a:extLst>
            <a:ext uri="{FF2B5EF4-FFF2-40B4-BE49-F238E27FC236}">
              <a16:creationId xmlns="" xmlns:a16="http://schemas.microsoft.com/office/drawing/2014/main" id="{D93973CE-A783-4CC6-9349-83BABE465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380" y="28635960"/>
          <a:ext cx="1950720" cy="1043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20"/>
  <sheetViews>
    <sheetView tabSelected="1" topLeftCell="A92" zoomScale="130" zoomScaleNormal="130" workbookViewId="0">
      <selection activeCell="G104" sqref="G104:G106"/>
    </sheetView>
  </sheetViews>
  <sheetFormatPr defaultRowHeight="15" x14ac:dyDescent="0.25"/>
  <cols>
    <col min="1" max="1" width="2.7109375" customWidth="1"/>
    <col min="2" max="2" width="1.7109375" customWidth="1"/>
    <col min="3" max="3" width="6.7109375" customWidth="1"/>
    <col min="4" max="4" width="37.42578125" customWidth="1"/>
    <col min="5" max="5" width="5.5703125" bestFit="1" customWidth="1"/>
    <col min="6" max="6" width="5" bestFit="1" customWidth="1"/>
    <col min="7" max="7" width="10.5703125" bestFit="1" customWidth="1"/>
    <col min="8" max="8" width="11.28515625" style="29" bestFit="1" customWidth="1"/>
    <col min="9" max="11" width="0" style="77" hidden="1" customWidth="1"/>
    <col min="12" max="12" width="8.85546875" style="76"/>
  </cols>
  <sheetData>
    <row r="1" spans="3:8" x14ac:dyDescent="0.25">
      <c r="C1" s="36" t="s">
        <v>94</v>
      </c>
    </row>
    <row r="2" spans="3:8" ht="6" customHeight="1" x14ac:dyDescent="0.25">
      <c r="D2" s="36"/>
    </row>
    <row r="3" spans="3:8" x14ac:dyDescent="0.25">
      <c r="C3" s="36" t="s">
        <v>95</v>
      </c>
    </row>
    <row r="4" spans="3:8" ht="24" customHeight="1" x14ac:dyDescent="0.25">
      <c r="C4" s="36" t="s">
        <v>96</v>
      </c>
    </row>
    <row r="5" spans="3:8" ht="7.15" customHeight="1" thickBot="1" x14ac:dyDescent="0.3"/>
    <row r="6" spans="3:8" x14ac:dyDescent="0.25">
      <c r="C6" s="120" t="s">
        <v>0</v>
      </c>
      <c r="D6" s="120" t="s">
        <v>1</v>
      </c>
      <c r="E6" s="120" t="s">
        <v>2</v>
      </c>
      <c r="F6" s="120" t="s">
        <v>3</v>
      </c>
      <c r="G6" s="120" t="s">
        <v>60</v>
      </c>
      <c r="H6" s="128" t="s">
        <v>61</v>
      </c>
    </row>
    <row r="7" spans="3:8" ht="15.75" thickBot="1" x14ac:dyDescent="0.3">
      <c r="C7" s="121"/>
      <c r="D7" s="121"/>
      <c r="E7" s="121"/>
      <c r="F7" s="121"/>
      <c r="G7" s="121"/>
      <c r="H7" s="129"/>
    </row>
    <row r="8" spans="3:8" x14ac:dyDescent="0.25">
      <c r="C8" s="125" t="s">
        <v>4</v>
      </c>
      <c r="D8" s="126"/>
      <c r="E8" s="126"/>
      <c r="F8" s="126"/>
      <c r="G8" s="126"/>
      <c r="H8" s="127"/>
    </row>
    <row r="9" spans="3:8" ht="15.75" thickBot="1" x14ac:dyDescent="0.3">
      <c r="C9" s="122" t="s">
        <v>5</v>
      </c>
      <c r="D9" s="123"/>
      <c r="E9" s="123"/>
      <c r="F9" s="123"/>
      <c r="G9" s="123"/>
      <c r="H9" s="124"/>
    </row>
    <row r="10" spans="3:8" ht="21" x14ac:dyDescent="0.25">
      <c r="C10" s="5" t="s">
        <v>6</v>
      </c>
      <c r="D10" s="6" t="s">
        <v>7</v>
      </c>
      <c r="E10" s="2"/>
      <c r="F10" s="7"/>
      <c r="G10" s="8"/>
      <c r="H10" s="30"/>
    </row>
    <row r="11" spans="3:8" x14ac:dyDescent="0.25">
      <c r="C11" s="5"/>
      <c r="D11" s="6"/>
      <c r="E11" s="2"/>
      <c r="F11" s="7"/>
      <c r="G11" s="8"/>
      <c r="H11" s="30"/>
    </row>
    <row r="12" spans="3:8" x14ac:dyDescent="0.25">
      <c r="C12" s="5"/>
      <c r="D12" s="6" t="s">
        <v>73</v>
      </c>
      <c r="E12" s="2"/>
      <c r="F12" s="7"/>
      <c r="G12" s="8"/>
      <c r="H12" s="30"/>
    </row>
    <row r="13" spans="3:8" ht="15.75" thickBot="1" x14ac:dyDescent="0.3">
      <c r="C13" s="5"/>
      <c r="D13" s="6"/>
      <c r="E13" s="2"/>
      <c r="F13" s="7"/>
      <c r="G13" s="8"/>
      <c r="H13" s="30"/>
    </row>
    <row r="14" spans="3:8" ht="23.25" thickBot="1" x14ac:dyDescent="0.3">
      <c r="C14" s="71" t="s">
        <v>75</v>
      </c>
      <c r="D14" s="69" t="s">
        <v>77</v>
      </c>
      <c r="E14" s="22" t="s">
        <v>53</v>
      </c>
      <c r="F14" s="68">
        <v>4404</v>
      </c>
      <c r="G14" s="33"/>
      <c r="H14" s="20">
        <f t="shared" ref="H14:H38" si="0">F14*G14</f>
        <v>0</v>
      </c>
    </row>
    <row r="15" spans="3:8" ht="15.75" thickBot="1" x14ac:dyDescent="0.3">
      <c r="C15" s="72" t="s">
        <v>76</v>
      </c>
      <c r="D15" s="70" t="s">
        <v>74</v>
      </c>
      <c r="E15" s="3" t="s">
        <v>11</v>
      </c>
      <c r="F15" s="60">
        <v>3270</v>
      </c>
      <c r="G15" s="33"/>
      <c r="H15" s="20">
        <f t="shared" si="0"/>
        <v>0</v>
      </c>
    </row>
    <row r="16" spans="3:8" ht="15.75" thickBot="1" x14ac:dyDescent="0.3">
      <c r="C16" s="67"/>
      <c r="D16" s="70"/>
      <c r="E16" s="3"/>
      <c r="F16" s="60"/>
      <c r="G16" s="33"/>
      <c r="H16" s="42"/>
    </row>
    <row r="17" spans="3:11" ht="15.75" thickBot="1" x14ac:dyDescent="0.3">
      <c r="C17" s="58"/>
      <c r="D17" s="61"/>
      <c r="E17" s="3"/>
      <c r="F17" s="60"/>
      <c r="G17" s="8"/>
      <c r="H17" s="30"/>
    </row>
    <row r="18" spans="3:11" ht="34.5" thickBot="1" x14ac:dyDescent="0.3">
      <c r="C18" s="3">
        <v>1</v>
      </c>
      <c r="D18" s="11" t="s">
        <v>99</v>
      </c>
      <c r="E18" s="4" t="s">
        <v>11</v>
      </c>
      <c r="F18" s="49">
        <v>2800</v>
      </c>
      <c r="G18" s="59"/>
      <c r="H18" s="20">
        <f t="shared" si="0"/>
        <v>0</v>
      </c>
      <c r="I18" s="84">
        <v>2800</v>
      </c>
    </row>
    <row r="19" spans="3:11" ht="57" thickBot="1" x14ac:dyDescent="0.3">
      <c r="C19" s="3">
        <v>2</v>
      </c>
      <c r="D19" s="11" t="s">
        <v>106</v>
      </c>
      <c r="E19" s="4" t="s">
        <v>11</v>
      </c>
      <c r="F19" s="4">
        <v>370</v>
      </c>
      <c r="G19" s="45"/>
      <c r="H19" s="20">
        <f t="shared" si="0"/>
        <v>0</v>
      </c>
    </row>
    <row r="20" spans="3:11" ht="57" thickBot="1" x14ac:dyDescent="0.3">
      <c r="C20" s="3">
        <v>3</v>
      </c>
      <c r="D20" s="11" t="s">
        <v>107</v>
      </c>
      <c r="E20" s="4" t="s">
        <v>11</v>
      </c>
      <c r="F20" s="4">
        <v>368</v>
      </c>
      <c r="G20" s="45"/>
      <c r="H20" s="20">
        <f t="shared" ref="H20" si="1">F20*G20</f>
        <v>0</v>
      </c>
    </row>
    <row r="21" spans="3:11" ht="23.25" thickBot="1" x14ac:dyDescent="0.3">
      <c r="C21" s="3">
        <v>4</v>
      </c>
      <c r="D21" s="11" t="s">
        <v>111</v>
      </c>
      <c r="E21" s="4" t="s">
        <v>11</v>
      </c>
      <c r="F21" s="4">
        <v>486</v>
      </c>
      <c r="G21" s="45"/>
      <c r="H21" s="20">
        <f t="shared" ref="H21:H26" si="2">F21*G21</f>
        <v>0</v>
      </c>
    </row>
    <row r="22" spans="3:11" ht="34.5" thickBot="1" x14ac:dyDescent="0.3">
      <c r="C22" s="3">
        <v>5</v>
      </c>
      <c r="D22" s="11" t="s">
        <v>50</v>
      </c>
      <c r="E22" s="4" t="s">
        <v>11</v>
      </c>
      <c r="F22" s="4">
        <v>2472</v>
      </c>
      <c r="G22" s="45"/>
      <c r="H22" s="20">
        <f t="shared" si="2"/>
        <v>0</v>
      </c>
      <c r="J22" s="77">
        <v>2104</v>
      </c>
      <c r="K22" s="77">
        <v>368</v>
      </c>
    </row>
    <row r="23" spans="3:11" ht="34.5" thickBot="1" x14ac:dyDescent="0.3">
      <c r="C23" s="3">
        <v>6</v>
      </c>
      <c r="D23" s="11" t="s">
        <v>51</v>
      </c>
      <c r="E23" s="4" t="s">
        <v>11</v>
      </c>
      <c r="F23" s="4">
        <v>1840</v>
      </c>
      <c r="G23" s="45"/>
      <c r="H23" s="20">
        <f t="shared" si="2"/>
        <v>0</v>
      </c>
      <c r="I23" s="84"/>
      <c r="J23" s="77">
        <v>234</v>
      </c>
      <c r="K23" s="77">
        <v>1606</v>
      </c>
    </row>
    <row r="24" spans="3:11" ht="23.25" thickBot="1" x14ac:dyDescent="0.3">
      <c r="C24" s="3">
        <v>7</v>
      </c>
      <c r="D24" s="11" t="s">
        <v>117</v>
      </c>
      <c r="E24" s="4" t="s">
        <v>11</v>
      </c>
      <c r="F24" s="4">
        <v>1052</v>
      </c>
      <c r="G24" s="45"/>
      <c r="H24" s="20">
        <f t="shared" si="2"/>
        <v>0</v>
      </c>
      <c r="J24" s="77">
        <v>1052</v>
      </c>
      <c r="K24" s="77">
        <v>0</v>
      </c>
    </row>
    <row r="25" spans="3:11" ht="15.75" thickBot="1" x14ac:dyDescent="0.3">
      <c r="C25" s="3">
        <v>8</v>
      </c>
      <c r="D25" s="11" t="s">
        <v>109</v>
      </c>
      <c r="E25" s="4" t="s">
        <v>11</v>
      </c>
      <c r="F25" s="4">
        <v>526</v>
      </c>
      <c r="G25" s="45"/>
      <c r="H25" s="20">
        <f t="shared" si="2"/>
        <v>0</v>
      </c>
      <c r="J25" s="77">
        <v>526</v>
      </c>
      <c r="K25" s="77">
        <v>0</v>
      </c>
    </row>
    <row r="26" spans="3:11" ht="15.75" thickBot="1" x14ac:dyDescent="0.3">
      <c r="C26" s="3">
        <v>9</v>
      </c>
      <c r="D26" s="11" t="s">
        <v>110</v>
      </c>
      <c r="E26" s="4" t="s">
        <v>11</v>
      </c>
      <c r="F26" s="4">
        <v>1052</v>
      </c>
      <c r="G26" s="45"/>
      <c r="H26" s="20">
        <f t="shared" si="2"/>
        <v>0</v>
      </c>
      <c r="J26" s="77">
        <v>1052</v>
      </c>
      <c r="K26" s="77">
        <v>0</v>
      </c>
    </row>
    <row r="27" spans="3:11" ht="23.25" thickBot="1" x14ac:dyDescent="0.3">
      <c r="C27" s="62">
        <v>11</v>
      </c>
      <c r="D27" s="63" t="s">
        <v>108</v>
      </c>
      <c r="E27" s="64" t="s">
        <v>20</v>
      </c>
      <c r="F27" s="64">
        <v>3360</v>
      </c>
      <c r="G27" s="65"/>
      <c r="H27" s="66">
        <f t="shared" si="0"/>
        <v>0</v>
      </c>
    </row>
    <row r="28" spans="3:11" ht="15.75" thickBot="1" x14ac:dyDescent="0.3">
      <c r="C28" s="62">
        <v>12</v>
      </c>
      <c r="D28" s="11" t="s">
        <v>66</v>
      </c>
      <c r="E28" s="4" t="s">
        <v>20</v>
      </c>
      <c r="F28" s="4">
        <v>260</v>
      </c>
      <c r="G28" s="45"/>
      <c r="H28" s="20">
        <f t="shared" si="0"/>
        <v>0</v>
      </c>
      <c r="I28" s="77">
        <v>350</v>
      </c>
    </row>
    <row r="29" spans="3:11" ht="15.75" thickBot="1" x14ac:dyDescent="0.3">
      <c r="C29" s="62">
        <v>13</v>
      </c>
      <c r="D29" s="11" t="s">
        <v>67</v>
      </c>
      <c r="E29" s="4" t="s">
        <v>20</v>
      </c>
      <c r="F29" s="4">
        <v>260</v>
      </c>
      <c r="G29" s="45"/>
      <c r="H29" s="20">
        <f t="shared" si="0"/>
        <v>0</v>
      </c>
      <c r="I29" s="77">
        <v>350</v>
      </c>
    </row>
    <row r="30" spans="3:11" ht="23.25" thickBot="1" x14ac:dyDescent="0.3">
      <c r="C30" s="3">
        <v>14</v>
      </c>
      <c r="D30" s="11" t="s">
        <v>84</v>
      </c>
      <c r="E30" s="4" t="s">
        <v>11</v>
      </c>
      <c r="F30" s="4">
        <v>4</v>
      </c>
      <c r="G30" s="45"/>
      <c r="H30" s="20">
        <f t="shared" si="0"/>
        <v>0</v>
      </c>
    </row>
    <row r="31" spans="3:11" ht="15.75" thickBot="1" x14ac:dyDescent="0.3">
      <c r="C31" s="62">
        <v>15</v>
      </c>
      <c r="D31" s="11" t="s">
        <v>85</v>
      </c>
      <c r="E31" s="4" t="s">
        <v>20</v>
      </c>
      <c r="F31" s="4">
        <v>120</v>
      </c>
      <c r="G31" s="45"/>
      <c r="H31" s="20">
        <f t="shared" si="0"/>
        <v>0</v>
      </c>
      <c r="I31" s="77">
        <v>170</v>
      </c>
    </row>
    <row r="32" spans="3:11" ht="23.25" thickBot="1" x14ac:dyDescent="0.3">
      <c r="C32" s="3">
        <v>16</v>
      </c>
      <c r="D32" s="11" t="s">
        <v>100</v>
      </c>
      <c r="E32" s="4" t="s">
        <v>20</v>
      </c>
      <c r="F32" s="4">
        <v>150</v>
      </c>
      <c r="G32" s="45"/>
      <c r="H32" s="20">
        <f t="shared" si="0"/>
        <v>0</v>
      </c>
      <c r="I32" s="77">
        <v>170</v>
      </c>
    </row>
    <row r="33" spans="3:10" ht="15.75" thickBot="1" x14ac:dyDescent="0.3">
      <c r="C33" s="62">
        <v>17</v>
      </c>
      <c r="D33" s="11" t="s">
        <v>101</v>
      </c>
      <c r="E33" s="4" t="s">
        <v>20</v>
      </c>
      <c r="F33" s="4">
        <v>60</v>
      </c>
      <c r="G33" s="45"/>
      <c r="H33" s="20">
        <f t="shared" si="0"/>
        <v>0</v>
      </c>
      <c r="I33" s="77">
        <v>160</v>
      </c>
    </row>
    <row r="34" spans="3:10" ht="15.75" thickBot="1" x14ac:dyDescent="0.3">
      <c r="C34" s="3">
        <v>18</v>
      </c>
      <c r="D34" s="11" t="s">
        <v>83</v>
      </c>
      <c r="E34" s="4" t="s">
        <v>20</v>
      </c>
      <c r="F34" s="4">
        <v>120</v>
      </c>
      <c r="G34" s="45"/>
      <c r="H34" s="20">
        <f t="shared" si="0"/>
        <v>0</v>
      </c>
      <c r="I34" s="77">
        <v>150</v>
      </c>
    </row>
    <row r="35" spans="3:10" ht="23.25" thickBot="1" x14ac:dyDescent="0.3">
      <c r="C35" s="62">
        <v>19</v>
      </c>
      <c r="D35" s="11" t="s">
        <v>118</v>
      </c>
      <c r="E35" s="4" t="s">
        <v>20</v>
      </c>
      <c r="F35" s="4">
        <v>90</v>
      </c>
      <c r="G35" s="45"/>
      <c r="H35" s="20">
        <f t="shared" si="0"/>
        <v>0</v>
      </c>
      <c r="I35" s="77">
        <v>120</v>
      </c>
      <c r="J35" s="77" t="s">
        <v>128</v>
      </c>
    </row>
    <row r="36" spans="3:10" ht="15.75" thickBot="1" x14ac:dyDescent="0.3">
      <c r="C36" s="3">
        <v>20</v>
      </c>
      <c r="D36" s="11" t="s">
        <v>71</v>
      </c>
      <c r="E36" s="4" t="s">
        <v>68</v>
      </c>
      <c r="F36" s="4">
        <v>75</v>
      </c>
      <c r="G36" s="45"/>
      <c r="H36" s="20">
        <f t="shared" si="0"/>
        <v>0</v>
      </c>
    </row>
    <row r="37" spans="3:10" ht="15.75" thickBot="1" x14ac:dyDescent="0.3">
      <c r="C37" s="62">
        <v>21</v>
      </c>
      <c r="D37" s="11" t="s">
        <v>69</v>
      </c>
      <c r="E37" s="4" t="s">
        <v>68</v>
      </c>
      <c r="F37" s="4">
        <v>90</v>
      </c>
      <c r="G37" s="45"/>
      <c r="H37" s="20">
        <f t="shared" si="0"/>
        <v>0</v>
      </c>
    </row>
    <row r="38" spans="3:10" ht="23.25" thickBot="1" x14ac:dyDescent="0.3">
      <c r="C38" s="3">
        <v>22</v>
      </c>
      <c r="D38" s="11" t="s">
        <v>70</v>
      </c>
      <c r="E38" s="4" t="s">
        <v>86</v>
      </c>
      <c r="F38" s="4">
        <v>1</v>
      </c>
      <c r="G38" s="45"/>
      <c r="H38" s="20">
        <f t="shared" si="0"/>
        <v>0</v>
      </c>
    </row>
    <row r="39" spans="3:10" ht="15.75" thickBot="1" x14ac:dyDescent="0.3">
      <c r="C39" s="13"/>
      <c r="D39" s="12" t="s">
        <v>14</v>
      </c>
      <c r="E39" s="4"/>
      <c r="F39" s="4"/>
      <c r="G39" s="46"/>
      <c r="H39" s="14">
        <f>SUM(H18:H38)</f>
        <v>0</v>
      </c>
    </row>
    <row r="40" spans="3:10" ht="15.75" thickBot="1" x14ac:dyDescent="0.3">
      <c r="C40" s="15"/>
    </row>
    <row r="41" spans="3:10" ht="21.75" thickBot="1" x14ac:dyDescent="0.3">
      <c r="C41" s="16" t="s">
        <v>15</v>
      </c>
      <c r="D41" s="17" t="s">
        <v>16</v>
      </c>
      <c r="E41" s="18" t="s">
        <v>2</v>
      </c>
      <c r="F41" s="18" t="s">
        <v>3</v>
      </c>
      <c r="G41" s="18" t="s">
        <v>60</v>
      </c>
      <c r="H41" s="31" t="s">
        <v>61</v>
      </c>
    </row>
    <row r="42" spans="3:10" ht="15.75" thickBot="1" x14ac:dyDescent="0.3">
      <c r="C42" s="106" t="s">
        <v>59</v>
      </c>
      <c r="D42" s="107"/>
      <c r="E42" s="107"/>
      <c r="F42" s="107"/>
      <c r="G42" s="107"/>
      <c r="H42" s="108"/>
    </row>
    <row r="43" spans="3:10" ht="57" thickBot="1" x14ac:dyDescent="0.3">
      <c r="C43" s="9">
        <v>1</v>
      </c>
      <c r="D43" s="55" t="s">
        <v>116</v>
      </c>
      <c r="E43" s="10" t="s">
        <v>11</v>
      </c>
      <c r="F43" s="19">
        <v>1408</v>
      </c>
      <c r="G43" s="75"/>
      <c r="H43" s="20">
        <f t="shared" ref="H43:H55" si="3">F43*G43</f>
        <v>0</v>
      </c>
    </row>
    <row r="44" spans="3:10" ht="45.75" thickBot="1" x14ac:dyDescent="0.3">
      <c r="C44" s="79">
        <v>2</v>
      </c>
      <c r="D44" s="82" t="s">
        <v>103</v>
      </c>
      <c r="E44" s="23" t="s">
        <v>11</v>
      </c>
      <c r="F44" s="48">
        <v>7</v>
      </c>
      <c r="G44" s="80"/>
      <c r="H44" s="20">
        <f t="shared" si="3"/>
        <v>0</v>
      </c>
    </row>
    <row r="45" spans="3:10" ht="45.75" thickBot="1" x14ac:dyDescent="0.3">
      <c r="C45" s="35">
        <v>3</v>
      </c>
      <c r="D45" s="82" t="s">
        <v>119</v>
      </c>
      <c r="E45" s="23" t="s">
        <v>11</v>
      </c>
      <c r="F45" s="23">
        <v>1</v>
      </c>
      <c r="G45" s="81"/>
      <c r="H45" s="20">
        <f t="shared" si="3"/>
        <v>0</v>
      </c>
    </row>
    <row r="46" spans="3:10" ht="34.5" thickBot="1" x14ac:dyDescent="0.3">
      <c r="C46" s="1"/>
      <c r="D46" s="83" t="s">
        <v>104</v>
      </c>
      <c r="E46" s="4" t="s">
        <v>79</v>
      </c>
      <c r="F46" s="4">
        <v>1</v>
      </c>
      <c r="G46" s="21"/>
      <c r="H46" s="20">
        <f t="shared" si="3"/>
        <v>0</v>
      </c>
    </row>
    <row r="47" spans="3:10" ht="23.25" thickBot="1" x14ac:dyDescent="0.3">
      <c r="C47" s="1"/>
      <c r="D47" s="83" t="s">
        <v>120</v>
      </c>
      <c r="E47" s="4" t="s">
        <v>79</v>
      </c>
      <c r="F47" s="4">
        <v>1</v>
      </c>
      <c r="G47" s="21"/>
      <c r="H47" s="20">
        <f t="shared" si="3"/>
        <v>0</v>
      </c>
    </row>
    <row r="48" spans="3:10" ht="34.5" thickBot="1" x14ac:dyDescent="0.3">
      <c r="C48" s="1"/>
      <c r="D48" s="83" t="s">
        <v>105</v>
      </c>
      <c r="E48" s="4" t="s">
        <v>79</v>
      </c>
      <c r="F48" s="4">
        <v>1</v>
      </c>
      <c r="G48" s="21"/>
      <c r="H48" s="20">
        <f t="shared" si="3"/>
        <v>0</v>
      </c>
    </row>
    <row r="49" spans="3:9" ht="23.25" thickBot="1" x14ac:dyDescent="0.3">
      <c r="C49" s="3"/>
      <c r="D49" s="83" t="s">
        <v>121</v>
      </c>
      <c r="E49" s="4" t="s">
        <v>79</v>
      </c>
      <c r="F49" s="4">
        <v>1</v>
      </c>
      <c r="G49" s="21"/>
      <c r="H49" s="20">
        <f t="shared" ref="H49" si="4">F49*G49</f>
        <v>0</v>
      </c>
    </row>
    <row r="50" spans="3:9" ht="23.25" thickBot="1" x14ac:dyDescent="0.3">
      <c r="C50" s="35">
        <v>4</v>
      </c>
      <c r="D50" s="41" t="s">
        <v>88</v>
      </c>
      <c r="E50" s="22" t="s">
        <v>11</v>
      </c>
      <c r="F50" s="22">
        <v>7</v>
      </c>
      <c r="G50" s="42"/>
      <c r="H50" s="20">
        <f t="shared" si="3"/>
        <v>0</v>
      </c>
    </row>
    <row r="51" spans="3:9" ht="23.25" thickBot="1" x14ac:dyDescent="0.3">
      <c r="C51" s="1"/>
      <c r="D51" s="53" t="s">
        <v>52</v>
      </c>
      <c r="E51" s="22" t="s">
        <v>11</v>
      </c>
      <c r="F51" s="22">
        <v>140</v>
      </c>
      <c r="G51" s="44"/>
      <c r="H51" s="20">
        <f t="shared" si="3"/>
        <v>0</v>
      </c>
    </row>
    <row r="52" spans="3:9" ht="15.75" thickBot="1" x14ac:dyDescent="0.3">
      <c r="C52" s="1"/>
      <c r="D52" s="53" t="s">
        <v>58</v>
      </c>
      <c r="E52" s="22" t="s">
        <v>11</v>
      </c>
      <c r="F52" s="22">
        <v>280</v>
      </c>
      <c r="G52" s="44"/>
      <c r="H52" s="20">
        <f t="shared" si="3"/>
        <v>0</v>
      </c>
    </row>
    <row r="53" spans="3:9" ht="23.25" thickBot="1" x14ac:dyDescent="0.3">
      <c r="C53" s="1"/>
      <c r="D53" s="53" t="s">
        <v>47</v>
      </c>
      <c r="E53" s="22" t="s">
        <v>11</v>
      </c>
      <c r="F53" s="22">
        <v>140</v>
      </c>
      <c r="G53" s="44"/>
      <c r="H53" s="20">
        <f t="shared" si="3"/>
        <v>0</v>
      </c>
    </row>
    <row r="54" spans="3:9" ht="15.75" thickBot="1" x14ac:dyDescent="0.3">
      <c r="C54" s="1"/>
      <c r="D54" s="53" t="s">
        <v>48</v>
      </c>
      <c r="E54" s="22" t="s">
        <v>20</v>
      </c>
      <c r="F54" s="22">
        <v>140</v>
      </c>
      <c r="G54" s="44"/>
      <c r="H54" s="20">
        <f t="shared" si="3"/>
        <v>0</v>
      </c>
    </row>
    <row r="55" spans="3:9" ht="15.75" thickBot="1" x14ac:dyDescent="0.3">
      <c r="C55" s="3"/>
      <c r="D55" s="51" t="s">
        <v>72</v>
      </c>
      <c r="E55" s="22" t="s">
        <v>78</v>
      </c>
      <c r="F55" s="23">
        <v>1</v>
      </c>
      <c r="G55" s="20"/>
      <c r="H55" s="20">
        <f t="shared" si="3"/>
        <v>0</v>
      </c>
      <c r="I55" s="78"/>
    </row>
    <row r="56" spans="3:9" ht="15.75" thickBot="1" x14ac:dyDescent="0.3">
      <c r="C56" s="1">
        <v>5</v>
      </c>
      <c r="D56" s="106" t="s">
        <v>91</v>
      </c>
      <c r="E56" s="107"/>
      <c r="F56" s="107"/>
      <c r="G56" s="118"/>
      <c r="H56" s="119"/>
    </row>
    <row r="57" spans="3:9" ht="23.25" thickBot="1" x14ac:dyDescent="0.3">
      <c r="C57" s="1"/>
      <c r="D57" s="33" t="s">
        <v>87</v>
      </c>
      <c r="E57" s="23" t="s">
        <v>20</v>
      </c>
      <c r="F57" s="48">
        <v>900</v>
      </c>
      <c r="G57" s="73"/>
      <c r="H57" s="20">
        <f>F57*G57</f>
        <v>0</v>
      </c>
      <c r="I57" s="77">
        <v>900</v>
      </c>
    </row>
    <row r="58" spans="3:9" ht="23.25" thickBot="1" x14ac:dyDescent="0.3">
      <c r="C58" s="1"/>
      <c r="D58" s="33" t="s">
        <v>122</v>
      </c>
      <c r="E58" s="23" t="s">
        <v>20</v>
      </c>
      <c r="F58" s="48">
        <v>300</v>
      </c>
      <c r="G58" s="73"/>
      <c r="H58" s="20">
        <f>F58*G58</f>
        <v>0</v>
      </c>
      <c r="I58" s="77">
        <v>300</v>
      </c>
    </row>
    <row r="59" spans="3:9" ht="23.25" thickBot="1" x14ac:dyDescent="0.3">
      <c r="C59" s="1"/>
      <c r="D59" s="33" t="s">
        <v>92</v>
      </c>
      <c r="E59" s="23" t="s">
        <v>20</v>
      </c>
      <c r="F59" s="48">
        <v>170</v>
      </c>
      <c r="G59" s="73"/>
      <c r="H59" s="20">
        <f>F59*G59</f>
        <v>0</v>
      </c>
      <c r="I59" s="77">
        <v>170</v>
      </c>
    </row>
    <row r="60" spans="3:9" ht="23.25" thickBot="1" x14ac:dyDescent="0.3">
      <c r="C60" s="1"/>
      <c r="D60" s="33" t="s">
        <v>102</v>
      </c>
      <c r="E60" s="23" t="s">
        <v>20</v>
      </c>
      <c r="F60" s="48">
        <v>160</v>
      </c>
      <c r="G60" s="73"/>
      <c r="H60" s="20">
        <f>F60*G60</f>
        <v>0</v>
      </c>
      <c r="I60" s="77">
        <v>160</v>
      </c>
    </row>
    <row r="61" spans="3:9" ht="23.25" thickBot="1" x14ac:dyDescent="0.3">
      <c r="C61" s="1"/>
      <c r="D61" s="33" t="s">
        <v>123</v>
      </c>
      <c r="E61" s="23" t="s">
        <v>20</v>
      </c>
      <c r="F61" s="48">
        <v>170</v>
      </c>
      <c r="G61" s="73"/>
      <c r="H61" s="20">
        <f>F61*G61</f>
        <v>0</v>
      </c>
      <c r="I61" s="77">
        <v>170</v>
      </c>
    </row>
    <row r="62" spans="3:9" ht="45.75" thickBot="1" x14ac:dyDescent="0.3">
      <c r="C62" s="35">
        <v>6</v>
      </c>
      <c r="D62" s="53" t="s">
        <v>98</v>
      </c>
      <c r="E62" s="23" t="s">
        <v>20</v>
      </c>
      <c r="F62" s="23">
        <v>16000</v>
      </c>
      <c r="G62" s="43"/>
      <c r="H62" s="20">
        <f t="shared" ref="H62:H73" si="5">F62*G62</f>
        <v>0</v>
      </c>
    </row>
    <row r="63" spans="3:9" ht="15.75" thickBot="1" x14ac:dyDescent="0.3">
      <c r="C63" s="1"/>
      <c r="D63" s="41" t="s">
        <v>17</v>
      </c>
      <c r="E63" s="23" t="s">
        <v>18</v>
      </c>
      <c r="F63" s="23">
        <v>140</v>
      </c>
      <c r="G63" s="20"/>
      <c r="H63" s="20">
        <f t="shared" si="5"/>
        <v>0</v>
      </c>
    </row>
    <row r="64" spans="3:9" ht="15.75" thickBot="1" x14ac:dyDescent="0.3">
      <c r="C64" s="1"/>
      <c r="D64" s="83" t="s">
        <v>54</v>
      </c>
      <c r="E64" s="22" t="s">
        <v>11</v>
      </c>
      <c r="F64" s="23">
        <v>6000</v>
      </c>
      <c r="G64" s="21"/>
      <c r="H64" s="20">
        <f t="shared" si="5"/>
        <v>0</v>
      </c>
    </row>
    <row r="65" spans="3:9" ht="15.75" thickBot="1" x14ac:dyDescent="0.3">
      <c r="C65" s="3"/>
      <c r="D65" s="11" t="s">
        <v>97</v>
      </c>
      <c r="E65" s="22" t="s">
        <v>20</v>
      </c>
      <c r="F65" s="23">
        <v>400</v>
      </c>
      <c r="G65" s="43"/>
      <c r="H65" s="20">
        <f t="shared" si="5"/>
        <v>0</v>
      </c>
    </row>
    <row r="66" spans="3:9" ht="45.75" thickBot="1" x14ac:dyDescent="0.3">
      <c r="C66" s="1">
        <v>7</v>
      </c>
      <c r="D66" s="33" t="s">
        <v>89</v>
      </c>
      <c r="E66" s="22" t="s">
        <v>11</v>
      </c>
      <c r="F66" s="74">
        <v>1</v>
      </c>
      <c r="G66" s="66"/>
      <c r="H66" s="20">
        <f t="shared" si="5"/>
        <v>0</v>
      </c>
    </row>
    <row r="67" spans="3:9" ht="23.25" thickBot="1" x14ac:dyDescent="0.3">
      <c r="C67" s="1"/>
      <c r="D67" s="33" t="s">
        <v>45</v>
      </c>
      <c r="E67" s="22" t="s">
        <v>11</v>
      </c>
      <c r="F67" s="74">
        <v>2</v>
      </c>
      <c r="G67" s="66"/>
      <c r="H67" s="20">
        <f t="shared" si="5"/>
        <v>0</v>
      </c>
    </row>
    <row r="68" spans="3:9" ht="23.25" thickBot="1" x14ac:dyDescent="0.3">
      <c r="C68" s="1"/>
      <c r="D68" s="33" t="s">
        <v>90</v>
      </c>
      <c r="E68" s="22" t="s">
        <v>11</v>
      </c>
      <c r="F68" s="74">
        <v>2</v>
      </c>
      <c r="G68" s="66"/>
      <c r="H68" s="20">
        <f t="shared" si="5"/>
        <v>0</v>
      </c>
    </row>
    <row r="69" spans="3:9" ht="34.5" thickBot="1" x14ac:dyDescent="0.3">
      <c r="C69" s="1"/>
      <c r="D69" s="33" t="s">
        <v>93</v>
      </c>
      <c r="E69" s="22" t="s">
        <v>11</v>
      </c>
      <c r="F69" s="74">
        <v>7</v>
      </c>
      <c r="G69" s="66"/>
      <c r="H69" s="20">
        <f t="shared" si="5"/>
        <v>0</v>
      </c>
    </row>
    <row r="70" spans="3:9" ht="15.75" thickBot="1" x14ac:dyDescent="0.3">
      <c r="C70" s="1"/>
      <c r="D70" s="41" t="s">
        <v>46</v>
      </c>
      <c r="E70" s="22" t="s">
        <v>11</v>
      </c>
      <c r="F70" s="74">
        <v>4</v>
      </c>
      <c r="G70" s="66"/>
      <c r="H70" s="20">
        <f t="shared" si="5"/>
        <v>0</v>
      </c>
    </row>
    <row r="71" spans="3:9" ht="18.75" customHeight="1" thickBot="1" x14ac:dyDescent="0.3">
      <c r="C71" s="3"/>
      <c r="D71" s="41" t="s">
        <v>19</v>
      </c>
      <c r="E71" s="22" t="s">
        <v>79</v>
      </c>
      <c r="F71" s="74">
        <v>1</v>
      </c>
      <c r="G71" s="66"/>
      <c r="H71" s="20">
        <f t="shared" si="5"/>
        <v>0</v>
      </c>
    </row>
    <row r="72" spans="3:9" ht="15.75" thickBot="1" x14ac:dyDescent="0.3">
      <c r="C72" s="3">
        <v>8</v>
      </c>
      <c r="D72" s="51" t="s">
        <v>21</v>
      </c>
      <c r="E72" s="4" t="s">
        <v>20</v>
      </c>
      <c r="F72" s="25">
        <v>1200</v>
      </c>
      <c r="G72" s="34"/>
      <c r="H72" s="20">
        <f t="shared" si="5"/>
        <v>0</v>
      </c>
    </row>
    <row r="73" spans="3:9" ht="34.5" thickBot="1" x14ac:dyDescent="0.3">
      <c r="C73" s="3">
        <v>9</v>
      </c>
      <c r="D73" s="51" t="s">
        <v>49</v>
      </c>
      <c r="E73" s="4" t="s">
        <v>20</v>
      </c>
      <c r="F73" s="4">
        <v>600</v>
      </c>
      <c r="G73" s="43"/>
      <c r="H73" s="20">
        <f t="shared" si="5"/>
        <v>0</v>
      </c>
    </row>
    <row r="74" spans="3:9" ht="15.75" thickBot="1" x14ac:dyDescent="0.3">
      <c r="C74" s="3">
        <v>10</v>
      </c>
      <c r="D74" s="51" t="s">
        <v>56</v>
      </c>
      <c r="E74" s="4" t="s">
        <v>20</v>
      </c>
      <c r="F74" s="4">
        <v>1100</v>
      </c>
      <c r="G74" s="34"/>
      <c r="H74" s="20">
        <f t="shared" ref="H74:H75" si="6">F74*G74</f>
        <v>0</v>
      </c>
      <c r="I74" s="78"/>
    </row>
    <row r="75" spans="3:9" ht="15.75" thickBot="1" x14ac:dyDescent="0.3">
      <c r="C75" s="3">
        <v>11</v>
      </c>
      <c r="D75" s="51" t="s">
        <v>22</v>
      </c>
      <c r="E75" s="4" t="s">
        <v>79</v>
      </c>
      <c r="F75" s="4">
        <v>1</v>
      </c>
      <c r="G75" s="34"/>
      <c r="H75" s="20">
        <f t="shared" si="6"/>
        <v>0</v>
      </c>
      <c r="I75" s="78"/>
    </row>
    <row r="76" spans="3:9" ht="15.75" thickBot="1" x14ac:dyDescent="0.3">
      <c r="C76" s="3"/>
      <c r="D76" s="51"/>
      <c r="E76" s="4"/>
      <c r="F76" s="4"/>
      <c r="G76" s="21"/>
      <c r="H76" s="20"/>
      <c r="I76" s="78"/>
    </row>
    <row r="77" spans="3:9" ht="15.75" thickBot="1" x14ac:dyDescent="0.3">
      <c r="C77" s="3"/>
      <c r="D77" s="12" t="s">
        <v>23</v>
      </c>
      <c r="E77" s="4"/>
      <c r="F77" s="4"/>
      <c r="G77" s="11"/>
      <c r="H77" s="26">
        <f>SUM(H43:H76)</f>
        <v>0</v>
      </c>
    </row>
    <row r="78" spans="3:9" ht="15.75" thickBot="1" x14ac:dyDescent="0.3">
      <c r="C78" s="15"/>
    </row>
    <row r="79" spans="3:9" ht="15.75" thickBot="1" x14ac:dyDescent="0.3">
      <c r="C79" s="16" t="s">
        <v>24</v>
      </c>
      <c r="D79" s="17" t="s">
        <v>25</v>
      </c>
      <c r="E79" s="18"/>
      <c r="F79" s="18"/>
      <c r="G79" s="17"/>
      <c r="H79" s="32"/>
    </row>
    <row r="80" spans="3:9" ht="15.75" thickBot="1" x14ac:dyDescent="0.3">
      <c r="C80" s="106" t="s">
        <v>59</v>
      </c>
      <c r="D80" s="107"/>
      <c r="E80" s="107"/>
      <c r="F80" s="107"/>
      <c r="G80" s="107"/>
      <c r="H80" s="108"/>
    </row>
    <row r="81" spans="3:9" ht="23.25" thickBot="1" x14ac:dyDescent="0.3">
      <c r="C81" s="3" t="s">
        <v>8</v>
      </c>
      <c r="D81" s="51" t="s">
        <v>26</v>
      </c>
      <c r="E81" s="4" t="s">
        <v>55</v>
      </c>
      <c r="F81" s="4">
        <v>1</v>
      </c>
      <c r="G81" s="21"/>
      <c r="H81" s="20">
        <f t="shared" ref="H81:H100" si="7">F81*G81</f>
        <v>0</v>
      </c>
    </row>
    <row r="82" spans="3:9" ht="45.75" thickBot="1" x14ac:dyDescent="0.3">
      <c r="C82" s="3" t="s">
        <v>9</v>
      </c>
      <c r="D82" s="51" t="s">
        <v>27</v>
      </c>
      <c r="E82" s="4" t="s">
        <v>11</v>
      </c>
      <c r="F82" s="4">
        <v>1408</v>
      </c>
      <c r="G82" s="21"/>
      <c r="H82" s="20">
        <f t="shared" si="7"/>
        <v>0</v>
      </c>
    </row>
    <row r="83" spans="3:9" ht="23.25" thickBot="1" x14ac:dyDescent="0.3">
      <c r="C83" s="3" t="s">
        <v>10</v>
      </c>
      <c r="D83" s="51" t="s">
        <v>28</v>
      </c>
      <c r="E83" s="4" t="s">
        <v>11</v>
      </c>
      <c r="F83" s="4">
        <v>7</v>
      </c>
      <c r="G83" s="21"/>
      <c r="H83" s="20">
        <f t="shared" si="7"/>
        <v>0</v>
      </c>
    </row>
    <row r="84" spans="3:9" ht="23.25" thickBot="1" x14ac:dyDescent="0.3">
      <c r="C84" s="3" t="s">
        <v>12</v>
      </c>
      <c r="D84" s="51" t="s">
        <v>29</v>
      </c>
      <c r="E84" s="4" t="s">
        <v>11</v>
      </c>
      <c r="F84" s="4">
        <v>7</v>
      </c>
      <c r="G84" s="21"/>
      <c r="H84" s="20">
        <f t="shared" si="7"/>
        <v>0</v>
      </c>
    </row>
    <row r="85" spans="3:9" ht="23.25" thickBot="1" x14ac:dyDescent="0.3">
      <c r="C85" s="3" t="s">
        <v>13</v>
      </c>
      <c r="D85" s="51" t="s">
        <v>30</v>
      </c>
      <c r="E85" s="4" t="s">
        <v>11</v>
      </c>
      <c r="F85" s="4">
        <v>140</v>
      </c>
      <c r="G85" s="21"/>
      <c r="H85" s="20">
        <f t="shared" si="7"/>
        <v>0</v>
      </c>
    </row>
    <row r="86" spans="3:9" ht="23.25" thickBot="1" x14ac:dyDescent="0.3">
      <c r="C86" s="3">
        <v>6</v>
      </c>
      <c r="D86" s="51" t="s">
        <v>127</v>
      </c>
      <c r="E86" s="4" t="s">
        <v>11</v>
      </c>
      <c r="F86" s="4">
        <v>1</v>
      </c>
      <c r="G86" s="21"/>
      <c r="H86" s="20">
        <f t="shared" si="7"/>
        <v>0</v>
      </c>
    </row>
    <row r="87" spans="3:9" ht="23.25" thickBot="1" x14ac:dyDescent="0.3">
      <c r="C87" s="3">
        <v>7</v>
      </c>
      <c r="D87" s="51" t="s">
        <v>126</v>
      </c>
      <c r="E87" s="4" t="s">
        <v>11</v>
      </c>
      <c r="F87" s="4">
        <v>1</v>
      </c>
      <c r="G87" s="21"/>
      <c r="H87" s="20">
        <f t="shared" si="7"/>
        <v>0</v>
      </c>
    </row>
    <row r="88" spans="3:9" ht="15.75" thickBot="1" x14ac:dyDescent="0.3">
      <c r="C88" s="35">
        <v>8</v>
      </c>
      <c r="D88" s="41" t="s">
        <v>31</v>
      </c>
      <c r="E88" s="22"/>
      <c r="F88" s="22"/>
      <c r="G88" s="44"/>
      <c r="H88" s="20"/>
    </row>
    <row r="89" spans="3:9" ht="15.75" thickBot="1" x14ac:dyDescent="0.3">
      <c r="C89" s="1"/>
      <c r="D89" s="41" t="s">
        <v>32</v>
      </c>
      <c r="E89" s="22" t="s">
        <v>20</v>
      </c>
      <c r="F89" s="22">
        <v>600</v>
      </c>
      <c r="G89" s="42"/>
      <c r="H89" s="20">
        <f t="shared" si="7"/>
        <v>0</v>
      </c>
    </row>
    <row r="90" spans="3:9" ht="15.75" thickBot="1" x14ac:dyDescent="0.3">
      <c r="C90" s="3"/>
      <c r="D90" s="51" t="s">
        <v>33</v>
      </c>
      <c r="E90" s="4" t="s">
        <v>20</v>
      </c>
      <c r="F90" s="4">
        <v>1200</v>
      </c>
      <c r="G90" s="47"/>
      <c r="H90" s="20">
        <f t="shared" si="7"/>
        <v>0</v>
      </c>
    </row>
    <row r="91" spans="3:9" ht="15.75" thickBot="1" x14ac:dyDescent="0.3">
      <c r="C91" s="3">
        <v>9</v>
      </c>
      <c r="D91" s="51" t="s">
        <v>34</v>
      </c>
      <c r="E91" s="4" t="s">
        <v>55</v>
      </c>
      <c r="F91" s="4">
        <v>1</v>
      </c>
      <c r="G91" s="20"/>
      <c r="H91" s="20">
        <f t="shared" si="7"/>
        <v>0</v>
      </c>
    </row>
    <row r="92" spans="3:9" ht="15.75" thickBot="1" x14ac:dyDescent="0.3">
      <c r="C92" s="1">
        <v>10</v>
      </c>
      <c r="D92" s="54" t="s">
        <v>35</v>
      </c>
      <c r="E92" s="2"/>
      <c r="F92" s="2"/>
      <c r="G92" s="30"/>
      <c r="H92" s="20"/>
    </row>
    <row r="93" spans="3:9" ht="20.100000000000001" customHeight="1" thickBot="1" x14ac:dyDescent="0.3">
      <c r="C93" s="1"/>
      <c r="D93" s="41" t="s">
        <v>124</v>
      </c>
      <c r="E93" s="22" t="s">
        <v>20</v>
      </c>
      <c r="F93" s="22">
        <v>900</v>
      </c>
      <c r="G93" s="42"/>
      <c r="H93" s="20">
        <f t="shared" si="7"/>
        <v>0</v>
      </c>
      <c r="I93" s="77">
        <v>900</v>
      </c>
    </row>
    <row r="94" spans="3:9" ht="20.100000000000001" customHeight="1" thickBot="1" x14ac:dyDescent="0.3">
      <c r="C94" s="1"/>
      <c r="D94" s="41" t="s">
        <v>113</v>
      </c>
      <c r="E94" s="22" t="s">
        <v>20</v>
      </c>
      <c r="F94" s="22">
        <v>170</v>
      </c>
      <c r="G94" s="42"/>
      <c r="H94" s="20">
        <f>(F94*G94)</f>
        <v>0</v>
      </c>
      <c r="I94" s="77">
        <v>170</v>
      </c>
    </row>
    <row r="95" spans="3:9" ht="20.100000000000001" customHeight="1" thickBot="1" x14ac:dyDescent="0.3">
      <c r="C95" s="1"/>
      <c r="D95" s="41" t="s">
        <v>112</v>
      </c>
      <c r="E95" s="22" t="s">
        <v>20</v>
      </c>
      <c r="F95" s="22">
        <v>160</v>
      </c>
      <c r="G95" s="42"/>
      <c r="H95" s="20">
        <f>(F95*G95)</f>
        <v>0</v>
      </c>
      <c r="I95" s="77">
        <v>160</v>
      </c>
    </row>
    <row r="96" spans="3:9" ht="20.100000000000001" customHeight="1" thickBot="1" x14ac:dyDescent="0.3">
      <c r="C96" s="1"/>
      <c r="D96" s="41" t="s">
        <v>125</v>
      </c>
      <c r="E96" s="22" t="s">
        <v>20</v>
      </c>
      <c r="F96" s="22">
        <v>170</v>
      </c>
      <c r="G96" s="42"/>
      <c r="H96" s="20">
        <f>(F96*G96)</f>
        <v>0</v>
      </c>
      <c r="I96" s="77">
        <v>170</v>
      </c>
    </row>
    <row r="97" spans="2:9" ht="15.75" thickBot="1" x14ac:dyDescent="0.3">
      <c r="C97" s="1"/>
      <c r="D97" s="41" t="s">
        <v>114</v>
      </c>
      <c r="E97" s="22" t="s">
        <v>20</v>
      </c>
      <c r="F97" s="22">
        <v>16000</v>
      </c>
      <c r="G97" s="42"/>
      <c r="H97" s="20">
        <f t="shared" si="7"/>
        <v>0</v>
      </c>
    </row>
    <row r="98" spans="2:9" ht="15.75" thickBot="1" x14ac:dyDescent="0.3">
      <c r="C98" s="3"/>
      <c r="D98" s="41" t="s">
        <v>115</v>
      </c>
      <c r="E98" s="22" t="s">
        <v>20</v>
      </c>
      <c r="F98" s="22">
        <v>400</v>
      </c>
      <c r="G98" s="42"/>
      <c r="H98" s="20">
        <f t="shared" si="7"/>
        <v>0</v>
      </c>
    </row>
    <row r="99" spans="2:9" ht="15.75" thickBot="1" x14ac:dyDescent="0.3">
      <c r="C99" s="3">
        <v>11</v>
      </c>
      <c r="D99" s="51" t="s">
        <v>36</v>
      </c>
      <c r="E99" s="4" t="s">
        <v>55</v>
      </c>
      <c r="F99" s="4">
        <v>4</v>
      </c>
      <c r="G99" s="21"/>
      <c r="H99" s="20">
        <f t="shared" si="7"/>
        <v>0</v>
      </c>
    </row>
    <row r="100" spans="2:9" ht="15.75" thickBot="1" x14ac:dyDescent="0.3">
      <c r="C100" s="3">
        <v>12</v>
      </c>
      <c r="D100" s="51" t="s">
        <v>37</v>
      </c>
      <c r="E100" s="4" t="s">
        <v>55</v>
      </c>
      <c r="F100" s="4">
        <v>1</v>
      </c>
      <c r="G100" s="21"/>
      <c r="H100" s="20">
        <f t="shared" si="7"/>
        <v>0</v>
      </c>
    </row>
    <row r="101" spans="2:9" ht="15.75" thickBot="1" x14ac:dyDescent="0.3">
      <c r="C101" s="3"/>
      <c r="D101" s="12" t="s">
        <v>38</v>
      </c>
      <c r="E101" s="4"/>
      <c r="F101" s="24"/>
      <c r="G101" s="46"/>
      <c r="H101" s="26">
        <f>SUM(H81:H100)</f>
        <v>0</v>
      </c>
    </row>
    <row r="102" spans="2:9" ht="15.75" thickBot="1" x14ac:dyDescent="0.3">
      <c r="B102" s="85"/>
      <c r="C102" s="27"/>
      <c r="D102" s="27"/>
      <c r="E102" s="28"/>
      <c r="F102" s="28"/>
      <c r="G102" s="27"/>
      <c r="H102" s="86"/>
      <c r="I102" s="87"/>
    </row>
    <row r="103" spans="2:9" ht="21.75" thickBot="1" x14ac:dyDescent="0.3">
      <c r="C103" s="13" t="s">
        <v>39</v>
      </c>
      <c r="D103" s="50" t="s">
        <v>44</v>
      </c>
      <c r="E103" s="18" t="s">
        <v>2</v>
      </c>
      <c r="F103" s="18" t="s">
        <v>3</v>
      </c>
      <c r="G103" s="18" t="s">
        <v>60</v>
      </c>
      <c r="H103" s="31" t="s">
        <v>61</v>
      </c>
    </row>
    <row r="104" spans="2:9" ht="23.25" thickBot="1" x14ac:dyDescent="0.3">
      <c r="C104" s="3" t="s">
        <v>8</v>
      </c>
      <c r="D104" s="51" t="s">
        <v>40</v>
      </c>
      <c r="E104" s="4" t="s">
        <v>11</v>
      </c>
      <c r="F104" s="4">
        <v>140</v>
      </c>
      <c r="G104" s="21"/>
      <c r="H104" s="20">
        <f t="shared" ref="H104:H106" si="8">F104*G104</f>
        <v>0</v>
      </c>
    </row>
    <row r="105" spans="2:9" ht="15.75" thickBot="1" x14ac:dyDescent="0.3">
      <c r="C105" s="3" t="s">
        <v>9</v>
      </c>
      <c r="D105" s="52" t="s">
        <v>41</v>
      </c>
      <c r="E105" s="3" t="s">
        <v>11</v>
      </c>
      <c r="F105" s="4">
        <v>7</v>
      </c>
      <c r="G105" s="21"/>
      <c r="H105" s="20">
        <f t="shared" si="8"/>
        <v>0</v>
      </c>
    </row>
    <row r="106" spans="2:9" ht="45.75" thickBot="1" x14ac:dyDescent="0.3">
      <c r="C106" s="3" t="s">
        <v>10</v>
      </c>
      <c r="D106" s="53" t="s">
        <v>57</v>
      </c>
      <c r="E106" s="4" t="s">
        <v>55</v>
      </c>
      <c r="F106" s="4">
        <v>1</v>
      </c>
      <c r="G106" s="21"/>
      <c r="H106" s="20">
        <f t="shared" si="8"/>
        <v>0</v>
      </c>
    </row>
    <row r="107" spans="2:9" ht="15.75" thickBot="1" x14ac:dyDescent="0.3">
      <c r="C107" s="3"/>
      <c r="D107" s="51"/>
      <c r="E107" s="4"/>
      <c r="F107" s="4"/>
      <c r="G107" s="21"/>
      <c r="H107" s="21"/>
    </row>
    <row r="108" spans="2:9" ht="15.75" thickBot="1" x14ac:dyDescent="0.3">
      <c r="C108" s="3"/>
      <c r="D108" s="51"/>
      <c r="E108" s="4"/>
      <c r="F108" s="4"/>
      <c r="G108" s="21"/>
      <c r="H108" s="21"/>
    </row>
    <row r="109" spans="2:9" ht="15.75" thickBot="1" x14ac:dyDescent="0.3">
      <c r="C109" s="3"/>
      <c r="D109" s="12" t="s">
        <v>42</v>
      </c>
      <c r="E109" s="4"/>
      <c r="F109" s="24"/>
      <c r="G109" s="46"/>
      <c r="H109" s="26">
        <f>SUM(H104:H108)</f>
        <v>0</v>
      </c>
    </row>
    <row r="110" spans="2:9" x14ac:dyDescent="0.25">
      <c r="C110" s="19"/>
      <c r="D110" s="88"/>
      <c r="E110" s="19"/>
      <c r="F110" s="89"/>
      <c r="G110" s="90"/>
      <c r="H110" s="91"/>
    </row>
    <row r="111" spans="2:9" ht="39.6" customHeight="1" thickBot="1" x14ac:dyDescent="0.3">
      <c r="C111" s="38"/>
      <c r="D111" s="37"/>
      <c r="E111" s="38"/>
      <c r="F111" s="39"/>
      <c r="G111" s="40"/>
      <c r="H111" s="92"/>
    </row>
    <row r="112" spans="2:9" ht="26.45" customHeight="1" thickBot="1" x14ac:dyDescent="0.3">
      <c r="C112" s="100"/>
      <c r="D112" s="101" t="s">
        <v>43</v>
      </c>
      <c r="E112" s="102"/>
      <c r="F112" s="103"/>
      <c r="G112" s="104"/>
      <c r="H112" s="105"/>
    </row>
    <row r="113" spans="3:12" ht="19.899999999999999" customHeight="1" thickBot="1" x14ac:dyDescent="0.3">
      <c r="C113" s="94" t="s">
        <v>6</v>
      </c>
      <c r="D113" s="115" t="s">
        <v>62</v>
      </c>
      <c r="E113" s="116"/>
      <c r="F113" s="116"/>
      <c r="G113" s="117"/>
      <c r="H113" s="95">
        <f>H39</f>
        <v>0</v>
      </c>
    </row>
    <row r="114" spans="3:12" ht="19.899999999999999" customHeight="1" thickBot="1" x14ac:dyDescent="0.3">
      <c r="C114" s="96" t="s">
        <v>15</v>
      </c>
      <c r="D114" s="115" t="s">
        <v>16</v>
      </c>
      <c r="E114" s="116"/>
      <c r="F114" s="116"/>
      <c r="G114" s="117"/>
      <c r="H114" s="97">
        <f>H77</f>
        <v>0</v>
      </c>
    </row>
    <row r="115" spans="3:12" ht="19.899999999999999" customHeight="1" thickBot="1" x14ac:dyDescent="0.3">
      <c r="C115" s="96" t="s">
        <v>24</v>
      </c>
      <c r="D115" s="115" t="s">
        <v>25</v>
      </c>
      <c r="E115" s="116"/>
      <c r="F115" s="116"/>
      <c r="G115" s="117"/>
      <c r="H115" s="97">
        <f>H101</f>
        <v>0</v>
      </c>
    </row>
    <row r="116" spans="3:12" ht="19.899999999999999" customHeight="1" thickBot="1" x14ac:dyDescent="0.3">
      <c r="C116" s="96" t="s">
        <v>39</v>
      </c>
      <c r="D116" s="115" t="s">
        <v>44</v>
      </c>
      <c r="E116" s="116"/>
      <c r="F116" s="116"/>
      <c r="G116" s="117"/>
      <c r="H116" s="97">
        <f>H109</f>
        <v>0</v>
      </c>
    </row>
    <row r="117" spans="3:12" s="93" customFormat="1" ht="24" customHeight="1" thickBot="1" x14ac:dyDescent="0.3">
      <c r="C117" s="99"/>
      <c r="D117" s="109" t="s">
        <v>63</v>
      </c>
      <c r="E117" s="110"/>
      <c r="F117" s="110"/>
      <c r="G117" s="111"/>
      <c r="H117" s="95">
        <f>SUM(H113:H116)</f>
        <v>0</v>
      </c>
      <c r="I117" s="77"/>
      <c r="J117" s="77"/>
      <c r="K117" s="77"/>
      <c r="L117" s="77"/>
    </row>
    <row r="118" spans="3:12" s="93" customFormat="1" ht="24" customHeight="1" thickBot="1" x14ac:dyDescent="0.3">
      <c r="C118" s="112" t="s">
        <v>65</v>
      </c>
      <c r="D118" s="113"/>
      <c r="E118" s="113"/>
      <c r="F118" s="113"/>
      <c r="G118" s="114"/>
      <c r="H118" s="98">
        <f>H117*0.25</f>
        <v>0</v>
      </c>
      <c r="I118" s="77"/>
      <c r="J118" s="77"/>
      <c r="K118" s="77"/>
      <c r="L118" s="77"/>
    </row>
    <row r="119" spans="3:12" s="93" customFormat="1" ht="24" customHeight="1" thickBot="1" x14ac:dyDescent="0.3">
      <c r="C119" s="112" t="s">
        <v>64</v>
      </c>
      <c r="D119" s="113"/>
      <c r="E119" s="113"/>
      <c r="F119" s="113"/>
      <c r="G119" s="114"/>
      <c r="H119" s="98">
        <f>H117+H118</f>
        <v>0</v>
      </c>
      <c r="I119" s="77"/>
      <c r="J119" s="77"/>
      <c r="K119" s="77"/>
      <c r="L119" s="77"/>
    </row>
    <row r="120" spans="3:12" x14ac:dyDescent="0.25">
      <c r="C120" s="56"/>
      <c r="E120" s="56"/>
      <c r="F120" s="56"/>
      <c r="G120" s="56"/>
      <c r="H120" s="57"/>
    </row>
  </sheetData>
  <mergeCells count="18">
    <mergeCell ref="C6:C7"/>
    <mergeCell ref="D6:D7"/>
    <mergeCell ref="E6:E7"/>
    <mergeCell ref="F6:F7"/>
    <mergeCell ref="C9:H9"/>
    <mergeCell ref="C8:H8"/>
    <mergeCell ref="H6:H7"/>
    <mergeCell ref="G6:G7"/>
    <mergeCell ref="C80:H80"/>
    <mergeCell ref="C42:H42"/>
    <mergeCell ref="D117:G117"/>
    <mergeCell ref="C118:G118"/>
    <mergeCell ref="C119:G119"/>
    <mergeCell ref="D113:G113"/>
    <mergeCell ref="D114:G114"/>
    <mergeCell ref="D116:G116"/>
    <mergeCell ref="D115:G115"/>
    <mergeCell ref="D56:H56"/>
  </mergeCells>
  <printOptions horizontalCentered="1"/>
  <pageMargins left="1.1023622047244095" right="0.51181102362204722" top="0.55118110236220474" bottom="0.55118110236220474" header="0.11811023622047245" footer="0.51181102362204722"/>
  <pageSetup paperSize="9" orientation="portrait" r:id="rId1"/>
  <headerFooter>
    <oddFooter>&amp;C
str. &amp;P</oddFooter>
  </headerFooter>
  <ignoredErrors>
    <ignoredError sqref="H94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D6" sqref="D6"/>
    </sheetView>
  </sheetViews>
  <sheetFormatPr defaultRowHeight="15" x14ac:dyDescent="0.25"/>
  <cols>
    <col min="5" max="5" width="11" customWidth="1"/>
  </cols>
  <sheetData>
    <row r="1" spans="1:7" x14ac:dyDescent="0.25">
      <c r="D1" t="s">
        <v>82</v>
      </c>
      <c r="E1" t="s">
        <v>80</v>
      </c>
      <c r="F1" t="s">
        <v>81</v>
      </c>
    </row>
    <row r="2" spans="1:7" x14ac:dyDescent="0.25">
      <c r="A2">
        <v>1</v>
      </c>
      <c r="B2">
        <v>71</v>
      </c>
      <c r="C2">
        <v>20</v>
      </c>
      <c r="D2">
        <v>1</v>
      </c>
      <c r="E2">
        <v>33</v>
      </c>
      <c r="F2">
        <v>12</v>
      </c>
      <c r="G2">
        <f>F2*E2*D2</f>
        <v>396</v>
      </c>
    </row>
    <row r="3" spans="1:7" x14ac:dyDescent="0.25">
      <c r="A3">
        <v>2</v>
      </c>
      <c r="B3">
        <v>96</v>
      </c>
      <c r="C3">
        <v>20</v>
      </c>
      <c r="D3">
        <v>80</v>
      </c>
      <c r="E3">
        <v>1</v>
      </c>
      <c r="F3">
        <v>9</v>
      </c>
      <c r="G3">
        <f t="shared" ref="G3:G5" si="0">F3*E3*D3</f>
        <v>720</v>
      </c>
    </row>
    <row r="4" spans="1:7" x14ac:dyDescent="0.25">
      <c r="A4">
        <v>3</v>
      </c>
      <c r="B4">
        <v>56</v>
      </c>
      <c r="C4">
        <v>9.5</v>
      </c>
      <c r="D4">
        <v>1</v>
      </c>
      <c r="E4">
        <v>26</v>
      </c>
      <c r="F4">
        <v>5</v>
      </c>
      <c r="G4">
        <f t="shared" si="0"/>
        <v>130</v>
      </c>
    </row>
    <row r="5" spans="1:7" x14ac:dyDescent="0.25">
      <c r="A5">
        <v>4</v>
      </c>
      <c r="B5">
        <v>56</v>
      </c>
      <c r="C5">
        <v>9.5</v>
      </c>
      <c r="D5">
        <v>50</v>
      </c>
      <c r="E5">
        <v>1</v>
      </c>
      <c r="F5">
        <v>4</v>
      </c>
      <c r="G5">
        <f t="shared" si="0"/>
        <v>200</v>
      </c>
    </row>
    <row r="6" spans="1:7" x14ac:dyDescent="0.25">
      <c r="G6">
        <f>SUM(G2:G5)</f>
        <v>1446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Sheet1!Ispis_naslova</vt:lpstr>
      <vt:lpstr>Sheet1!Podrucje_ispisa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neteko</dc:creator>
  <cp:lastModifiedBy>Korisnik</cp:lastModifiedBy>
  <cp:lastPrinted>2020-10-07T23:45:00Z</cp:lastPrinted>
  <dcterms:created xsi:type="dcterms:W3CDTF">2015-05-11T12:03:32Z</dcterms:created>
  <dcterms:modified xsi:type="dcterms:W3CDTF">2021-11-25T09:42:33Z</dcterms:modified>
</cp:coreProperties>
</file>